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5040" yWindow="5055" windowWidth="10320" windowHeight="2640" tabRatio="500"/>
  </bookViews>
  <sheets>
    <sheet name="Sheet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8" i="1" l="1"/>
  <c r="S34" i="1"/>
  <c r="M49" i="1" l="1"/>
  <c r="L49" i="1"/>
  <c r="O37" i="1" l="1"/>
  <c r="P37" i="1"/>
  <c r="P35" i="1"/>
  <c r="P19" i="1"/>
  <c r="O35" i="1"/>
  <c r="O19" i="1"/>
  <c r="O34" i="1"/>
  <c r="P34" i="1"/>
  <c r="O18" i="1"/>
  <c r="P18" i="1"/>
  <c r="J18" i="1"/>
  <c r="M54" i="1" l="1"/>
  <c r="L54" i="1"/>
  <c r="M52" i="1"/>
  <c r="L52" i="1"/>
  <c r="J34" i="1"/>
  <c r="K34" i="1"/>
  <c r="M35" i="1" s="1"/>
  <c r="L34" i="1"/>
  <c r="M34" i="1"/>
  <c r="K18" i="1"/>
  <c r="L18" i="1"/>
  <c r="M18" i="1"/>
  <c r="J35" i="1" l="1"/>
  <c r="L35" i="1"/>
  <c r="K35" i="1"/>
  <c r="M19" i="1"/>
  <c r="M37" i="1" s="1"/>
  <c r="J19" i="1"/>
  <c r="J37" i="1" s="1"/>
  <c r="K19" i="1"/>
  <c r="L19" i="1"/>
  <c r="L37" i="1" s="1"/>
  <c r="H16" i="1"/>
  <c r="H31" i="1"/>
  <c r="H33" i="1"/>
  <c r="H13" i="1"/>
  <c r="H48" i="1"/>
  <c r="H12" i="1"/>
  <c r="H8" i="1"/>
  <c r="H27" i="1"/>
  <c r="H43" i="1"/>
  <c r="H44" i="1"/>
  <c r="H21" i="1"/>
  <c r="H23" i="1"/>
  <c r="H6" i="1"/>
  <c r="K37" i="1" l="1"/>
</calcChain>
</file>

<file path=xl/sharedStrings.xml><?xml version="1.0" encoding="utf-8"?>
<sst xmlns="http://schemas.openxmlformats.org/spreadsheetml/2006/main" count="133" uniqueCount="54">
  <si>
    <t>Case Name</t>
  </si>
  <si>
    <t>Date of Decision</t>
  </si>
  <si>
    <t>US Report citation</t>
  </si>
  <si>
    <t>Helvering, Commissioner of Internal Revenue v. Griffiths</t>
  </si>
  <si>
    <t>318 US 371</t>
  </si>
  <si>
    <t xml:space="preserve">United States v. South-Eastern Underwriters Ass'n </t>
  </si>
  <si>
    <t>322 US 533</t>
  </si>
  <si>
    <t>Ecker v. Western Pacific R.R. Corporation</t>
  </si>
  <si>
    <t>318 US 448</t>
  </si>
  <si>
    <t>United States v. Emory</t>
  </si>
  <si>
    <t>314 US 423</t>
  </si>
  <si>
    <t>Schneiderman v. United States</t>
  </si>
  <si>
    <t>320 US 118</t>
  </si>
  <si>
    <t xml:space="preserve">Federal Power Commission v. Hope Natural Gas Co. </t>
  </si>
  <si>
    <t>320 US 591</t>
  </si>
  <si>
    <t>Carolene Products Co. v. United States</t>
  </si>
  <si>
    <t>323 US 18</t>
  </si>
  <si>
    <t xml:space="preserve">Addison v. Holly Hill Fruit Products, Inc. </t>
  </si>
  <si>
    <t>322 US 607</t>
  </si>
  <si>
    <t>Board of County Com'rs of Creek County v. Seber</t>
  </si>
  <si>
    <t>318 US 705</t>
  </si>
  <si>
    <t>Claridge Apartment Co. v. Commissioner of Internal Revenue</t>
  </si>
  <si>
    <t>323 US 141</t>
  </si>
  <si>
    <t>Apex Hoisery v. Leader</t>
  </si>
  <si>
    <t>310 US 469</t>
  </si>
  <si>
    <t>Hartford-Empire Co. v. United States</t>
  </si>
  <si>
    <t>323 US 386</t>
  </si>
  <si>
    <t>Brooklyn Sav. Bank v. O'Neil</t>
  </si>
  <si>
    <t>324 US 697</t>
  </si>
  <si>
    <t>Gemsco, Inc. v. Walling, Administrator of the Wage and Hour Division, United States Department of Labor</t>
  </si>
  <si>
    <t>324 US 244</t>
  </si>
  <si>
    <t>Western Union Telegraph Co. v. Lenroot, Chief of the Children's Bureau, United States Department of Labor</t>
  </si>
  <si>
    <t>323 US 490</t>
  </si>
  <si>
    <t>Canadian Aviator, Limited v. United States</t>
  </si>
  <si>
    <t>324 US 215</t>
  </si>
  <si>
    <t>Both</t>
  </si>
  <si>
    <t>Gov</t>
  </si>
  <si>
    <t>Priv</t>
  </si>
  <si>
    <t>Neither</t>
  </si>
  <si>
    <t>Lower Court--Included</t>
  </si>
  <si>
    <t>Lower Court--Not Included</t>
  </si>
  <si>
    <t>LH Cites (from the brief/opinion matching RA's)</t>
  </si>
  <si>
    <t>LH Cites (from initial round, as revised) (if different)</t>
  </si>
  <si>
    <t>Difference</t>
  </si>
  <si>
    <t>NA</t>
  </si>
  <si>
    <t>1940-1945: CASES WITHOUT FEDERAL GOVT BRIEF AND OVER 25 CITES--WHOLE POPULATION</t>
  </si>
  <si>
    <t>1940-1945: CASES WITH FEDERAL GOVT BRIEF AND OVER 25 CITES--WHOLE POPULATION</t>
  </si>
  <si>
    <t>RA</t>
  </si>
  <si>
    <t>Tilak</t>
  </si>
  <si>
    <t>Kochevar</t>
  </si>
  <si>
    <t>no check</t>
  </si>
  <si>
    <t>note Tilak says lower-court opinion referred to LH w/o formally citing it</t>
  </si>
  <si>
    <t>Difference in percentage points:</t>
  </si>
  <si>
    <t>CASES OMITTED FROM INTERCODER EXERCISE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</si>
</sst>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26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0" fillId="0" borderId="0" xfId="0" applyFont="1"/>
    <xf numFmtId="14" fontId="0" fillId="0" borderId="0" xfId="0" applyNumberFormat="1" applyFont="1"/>
    <xf numFmtId="14" fontId="0" fillId="0" borderId="0" xfId="0" applyNumberFormat="1"/>
    <xf numFmtId="0" fontId="4" fillId="0" borderId="0" xfId="0" applyFont="1"/>
    <xf numFmtId="14" fontId="0" fillId="2" borderId="0" xfId="0" applyNumberFormat="1" applyFont="1" applyFill="1"/>
    <xf numFmtId="0" fontId="0" fillId="2" borderId="0" xfId="0" applyFill="1"/>
    <xf numFmtId="0" fontId="5" fillId="0" borderId="0" xfId="0" applyFont="1"/>
    <xf numFmtId="0" fontId="0" fillId="0" borderId="0" xfId="0" applyFill="1"/>
    <xf numFmtId="14" fontId="0" fillId="0" borderId="0" xfId="0" applyNumberFormat="1" applyFill="1"/>
    <xf numFmtId="0" fontId="1" fillId="2" borderId="0" xfId="0" applyFont="1" applyFill="1"/>
    <xf numFmtId="14" fontId="0" fillId="2" borderId="0" xfId="0" applyNumberFormat="1" applyFill="1"/>
    <xf numFmtId="0" fontId="5" fillId="2" borderId="0" xfId="0" applyFont="1" applyFill="1"/>
    <xf numFmtId="0" fontId="1" fillId="0" borderId="0" xfId="0" applyFont="1" applyFill="1"/>
    <xf numFmtId="14" fontId="0" fillId="0" borderId="0" xfId="0" applyNumberFormat="1" applyFont="1" applyFill="1"/>
    <xf numFmtId="0" fontId="5" fillId="0" borderId="0" xfId="0" applyFont="1" applyFill="1"/>
    <xf numFmtId="9" fontId="0" fillId="0" borderId="0" xfId="2263" applyFont="1"/>
    <xf numFmtId="0" fontId="0" fillId="0" borderId="0" xfId="0" applyFont="1" applyFill="1"/>
    <xf numFmtId="164" fontId="0" fillId="0" borderId="0" xfId="2263" applyNumberFormat="1" applyFont="1" applyFill="1"/>
    <xf numFmtId="1" fontId="0" fillId="0" borderId="0" xfId="2263" applyNumberFormat="1" applyFont="1" applyFill="1"/>
    <xf numFmtId="164" fontId="0" fillId="0" borderId="0" xfId="2263" applyNumberFormat="1" applyFont="1"/>
    <xf numFmtId="164" fontId="0" fillId="3" borderId="0" xfId="2263" applyNumberFormat="1" applyFont="1" applyFill="1"/>
    <xf numFmtId="1" fontId="0" fillId="0" borderId="0" xfId="0" applyNumberFormat="1" applyFont="1" applyFill="1"/>
    <xf numFmtId="1" fontId="0" fillId="0" borderId="0" xfId="0" applyNumberFormat="1" applyFont="1"/>
    <xf numFmtId="164" fontId="0" fillId="4" borderId="0" xfId="2263" applyNumberFormat="1" applyFont="1" applyFill="1"/>
    <xf numFmtId="164" fontId="0" fillId="4" borderId="0" xfId="0" applyNumberFormat="1" applyFill="1"/>
  </cellXfs>
  <cellStyles count="226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Followed Hyperlink" xfId="2124" builtinId="9" hidden="1"/>
    <cellStyle name="Followed Hyperlink" xfId="2126" builtinId="9" hidden="1"/>
    <cellStyle name="Followed Hyperlink" xfId="2128" builtinId="9" hidden="1"/>
    <cellStyle name="Followed Hyperlink" xfId="2130" builtinId="9" hidden="1"/>
    <cellStyle name="Followed Hyperlink" xfId="2132" builtinId="9" hidden="1"/>
    <cellStyle name="Followed Hyperlink" xfId="2134" builtinId="9" hidden="1"/>
    <cellStyle name="Followed Hyperlink" xfId="2136" builtinId="9" hidden="1"/>
    <cellStyle name="Followed Hyperlink" xfId="2138" builtinId="9" hidden="1"/>
    <cellStyle name="Followed Hyperlink" xfId="2140" builtinId="9" hidden="1"/>
    <cellStyle name="Followed Hyperlink" xfId="2142" builtinId="9" hidden="1"/>
    <cellStyle name="Followed Hyperlink" xfId="2144" builtinId="9" hidden="1"/>
    <cellStyle name="Followed Hyperlink" xfId="2146" builtinId="9" hidden="1"/>
    <cellStyle name="Followed Hyperlink" xfId="2148" builtinId="9" hidden="1"/>
    <cellStyle name="Followed Hyperlink" xfId="2150" builtinId="9" hidden="1"/>
    <cellStyle name="Followed Hyperlink" xfId="2152" builtinId="9" hidden="1"/>
    <cellStyle name="Followed Hyperlink" xfId="2154" builtinId="9" hidden="1"/>
    <cellStyle name="Followed Hyperlink" xfId="2156" builtinId="9" hidden="1"/>
    <cellStyle name="Followed Hyperlink" xfId="2158" builtinId="9" hidden="1"/>
    <cellStyle name="Followed Hyperlink" xfId="2160" builtinId="9" hidden="1"/>
    <cellStyle name="Followed Hyperlink" xfId="2162" builtinId="9" hidden="1"/>
    <cellStyle name="Followed Hyperlink" xfId="2164" builtinId="9" hidden="1"/>
    <cellStyle name="Followed Hyperlink" xfId="2166" builtinId="9" hidden="1"/>
    <cellStyle name="Followed Hyperlink" xfId="2168" builtinId="9" hidden="1"/>
    <cellStyle name="Followed Hyperlink" xfId="2170" builtinId="9" hidden="1"/>
    <cellStyle name="Followed Hyperlink" xfId="2172" builtinId="9" hidden="1"/>
    <cellStyle name="Followed Hyperlink" xfId="2174" builtinId="9" hidden="1"/>
    <cellStyle name="Followed Hyperlink" xfId="2176" builtinId="9" hidden="1"/>
    <cellStyle name="Followed Hyperlink" xfId="2178" builtinId="9" hidden="1"/>
    <cellStyle name="Followed Hyperlink" xfId="2180" builtinId="9" hidden="1"/>
    <cellStyle name="Followed Hyperlink" xfId="2182" builtinId="9" hidden="1"/>
    <cellStyle name="Followed Hyperlink" xfId="2184" builtinId="9" hidden="1"/>
    <cellStyle name="Followed Hyperlink" xfId="2186" builtinId="9" hidden="1"/>
    <cellStyle name="Followed Hyperlink" xfId="2188" builtinId="9" hidden="1"/>
    <cellStyle name="Followed Hyperlink" xfId="2190" builtinId="9" hidden="1"/>
    <cellStyle name="Followed Hyperlink" xfId="2192" builtinId="9" hidden="1"/>
    <cellStyle name="Followed Hyperlink" xfId="2194" builtinId="9" hidden="1"/>
    <cellStyle name="Followed Hyperlink" xfId="2196" builtinId="9" hidden="1"/>
    <cellStyle name="Followed Hyperlink" xfId="2198" builtinId="9" hidden="1"/>
    <cellStyle name="Followed Hyperlink" xfId="2200" builtinId="9" hidden="1"/>
    <cellStyle name="Followed Hyperlink" xfId="2202" builtinId="9" hidden="1"/>
    <cellStyle name="Followed Hyperlink" xfId="2204" builtinId="9" hidden="1"/>
    <cellStyle name="Followed Hyperlink" xfId="2206" builtinId="9" hidden="1"/>
    <cellStyle name="Followed Hyperlink" xfId="2208" builtinId="9" hidden="1"/>
    <cellStyle name="Followed Hyperlink" xfId="2210" builtinId="9" hidden="1"/>
    <cellStyle name="Followed Hyperlink" xfId="2212" builtinId="9" hidden="1"/>
    <cellStyle name="Followed Hyperlink" xfId="2214" builtinId="9" hidden="1"/>
    <cellStyle name="Followed Hyperlink" xfId="2216" builtinId="9" hidden="1"/>
    <cellStyle name="Followed Hyperlink" xfId="2218" builtinId="9" hidden="1"/>
    <cellStyle name="Followed Hyperlink" xfId="2220" builtinId="9" hidden="1"/>
    <cellStyle name="Followed Hyperlink" xfId="2222" builtinId="9" hidden="1"/>
    <cellStyle name="Followed Hyperlink" xfId="2224" builtinId="9" hidden="1"/>
    <cellStyle name="Followed Hyperlink" xfId="2226" builtinId="9" hidden="1"/>
    <cellStyle name="Followed Hyperlink" xfId="2228" builtinId="9" hidden="1"/>
    <cellStyle name="Followed Hyperlink" xfId="2230" builtinId="9" hidden="1"/>
    <cellStyle name="Followed Hyperlink" xfId="2232" builtinId="9" hidden="1"/>
    <cellStyle name="Followed Hyperlink" xfId="2234" builtinId="9" hidden="1"/>
    <cellStyle name="Followed Hyperlink" xfId="2236" builtinId="9" hidden="1"/>
    <cellStyle name="Followed Hyperlink" xfId="2238" builtinId="9" hidden="1"/>
    <cellStyle name="Followed Hyperlink" xfId="2240" builtinId="9" hidden="1"/>
    <cellStyle name="Followed Hyperlink" xfId="2242" builtinId="9" hidden="1"/>
    <cellStyle name="Followed Hyperlink" xfId="2244" builtinId="9" hidden="1"/>
    <cellStyle name="Followed Hyperlink" xfId="2246" builtinId="9" hidden="1"/>
    <cellStyle name="Followed Hyperlink" xfId="2248" builtinId="9" hidden="1"/>
    <cellStyle name="Followed Hyperlink" xfId="2250" builtinId="9" hidden="1"/>
    <cellStyle name="Followed Hyperlink" xfId="2252" builtinId="9" hidden="1"/>
    <cellStyle name="Followed Hyperlink" xfId="2254" builtinId="9" hidden="1"/>
    <cellStyle name="Followed Hyperlink" xfId="2256" builtinId="9" hidden="1"/>
    <cellStyle name="Followed Hyperlink" xfId="2258" builtinId="9" hidden="1"/>
    <cellStyle name="Followed Hyperlink" xfId="2260" builtinId="9" hidden="1"/>
    <cellStyle name="Followed Hyperlink" xfId="22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Hyperlink" xfId="2123" builtinId="8" hidden="1"/>
    <cellStyle name="Hyperlink" xfId="2125" builtinId="8" hidden="1"/>
    <cellStyle name="Hyperlink" xfId="2127" builtinId="8" hidden="1"/>
    <cellStyle name="Hyperlink" xfId="2129" builtinId="8" hidden="1"/>
    <cellStyle name="Hyperlink" xfId="2131" builtinId="8" hidden="1"/>
    <cellStyle name="Hyperlink" xfId="2133" builtinId="8" hidden="1"/>
    <cellStyle name="Hyperlink" xfId="2135" builtinId="8" hidden="1"/>
    <cellStyle name="Hyperlink" xfId="2137" builtinId="8" hidden="1"/>
    <cellStyle name="Hyperlink" xfId="2139" builtinId="8" hidden="1"/>
    <cellStyle name="Hyperlink" xfId="2141" builtinId="8" hidden="1"/>
    <cellStyle name="Hyperlink" xfId="2143" builtinId="8" hidden="1"/>
    <cellStyle name="Hyperlink" xfId="2145" builtinId="8" hidden="1"/>
    <cellStyle name="Hyperlink" xfId="2147" builtinId="8" hidden="1"/>
    <cellStyle name="Hyperlink" xfId="2149" builtinId="8" hidden="1"/>
    <cellStyle name="Hyperlink" xfId="2151" builtinId="8" hidden="1"/>
    <cellStyle name="Hyperlink" xfId="2153" builtinId="8" hidden="1"/>
    <cellStyle name="Hyperlink" xfId="2155" builtinId="8" hidden="1"/>
    <cellStyle name="Hyperlink" xfId="2157" builtinId="8" hidden="1"/>
    <cellStyle name="Hyperlink" xfId="2159" builtinId="8" hidden="1"/>
    <cellStyle name="Hyperlink" xfId="2161" builtinId="8" hidden="1"/>
    <cellStyle name="Hyperlink" xfId="2163" builtinId="8" hidden="1"/>
    <cellStyle name="Hyperlink" xfId="2165" builtinId="8" hidden="1"/>
    <cellStyle name="Hyperlink" xfId="2167" builtinId="8" hidden="1"/>
    <cellStyle name="Hyperlink" xfId="2169" builtinId="8" hidden="1"/>
    <cellStyle name="Hyperlink" xfId="2171" builtinId="8" hidden="1"/>
    <cellStyle name="Hyperlink" xfId="2173" builtinId="8" hidden="1"/>
    <cellStyle name="Hyperlink" xfId="2175" builtinId="8" hidden="1"/>
    <cellStyle name="Hyperlink" xfId="2177" builtinId="8" hidden="1"/>
    <cellStyle name="Hyperlink" xfId="2179" builtinId="8" hidden="1"/>
    <cellStyle name="Hyperlink" xfId="2181" builtinId="8" hidden="1"/>
    <cellStyle name="Hyperlink" xfId="2183" builtinId="8" hidden="1"/>
    <cellStyle name="Hyperlink" xfId="2185" builtinId="8" hidden="1"/>
    <cellStyle name="Hyperlink" xfId="2187" builtinId="8" hidden="1"/>
    <cellStyle name="Hyperlink" xfId="2189" builtinId="8" hidden="1"/>
    <cellStyle name="Hyperlink" xfId="2191" builtinId="8" hidden="1"/>
    <cellStyle name="Hyperlink" xfId="2193" builtinId="8" hidden="1"/>
    <cellStyle name="Hyperlink" xfId="2195" builtinId="8" hidden="1"/>
    <cellStyle name="Hyperlink" xfId="2197" builtinId="8" hidden="1"/>
    <cellStyle name="Hyperlink" xfId="2199" builtinId="8" hidden="1"/>
    <cellStyle name="Hyperlink" xfId="2201" builtinId="8" hidden="1"/>
    <cellStyle name="Hyperlink" xfId="2203" builtinId="8" hidden="1"/>
    <cellStyle name="Hyperlink" xfId="2205" builtinId="8" hidden="1"/>
    <cellStyle name="Hyperlink" xfId="2207" builtinId="8" hidden="1"/>
    <cellStyle name="Hyperlink" xfId="2209" builtinId="8" hidden="1"/>
    <cellStyle name="Hyperlink" xfId="2211" builtinId="8" hidden="1"/>
    <cellStyle name="Hyperlink" xfId="2213" builtinId="8" hidden="1"/>
    <cellStyle name="Hyperlink" xfId="2215" builtinId="8" hidden="1"/>
    <cellStyle name="Hyperlink" xfId="2217" builtinId="8" hidden="1"/>
    <cellStyle name="Hyperlink" xfId="2219" builtinId="8" hidden="1"/>
    <cellStyle name="Hyperlink" xfId="2221" builtinId="8" hidden="1"/>
    <cellStyle name="Hyperlink" xfId="2223" builtinId="8" hidden="1"/>
    <cellStyle name="Hyperlink" xfId="2225" builtinId="8" hidden="1"/>
    <cellStyle name="Hyperlink" xfId="2227" builtinId="8" hidden="1"/>
    <cellStyle name="Hyperlink" xfId="2229" builtinId="8" hidden="1"/>
    <cellStyle name="Hyperlink" xfId="2231" builtinId="8" hidden="1"/>
    <cellStyle name="Hyperlink" xfId="2233" builtinId="8" hidden="1"/>
    <cellStyle name="Hyperlink" xfId="2235" builtinId="8" hidden="1"/>
    <cellStyle name="Hyperlink" xfId="2237" builtinId="8" hidden="1"/>
    <cellStyle name="Hyperlink" xfId="2239" builtinId="8" hidden="1"/>
    <cellStyle name="Hyperlink" xfId="2241" builtinId="8" hidden="1"/>
    <cellStyle name="Hyperlink" xfId="2243" builtinId="8" hidden="1"/>
    <cellStyle name="Hyperlink" xfId="2245" builtinId="8" hidden="1"/>
    <cellStyle name="Hyperlink" xfId="2247" builtinId="8" hidden="1"/>
    <cellStyle name="Hyperlink" xfId="2249" builtinId="8" hidden="1"/>
    <cellStyle name="Hyperlink" xfId="2251" builtinId="8" hidden="1"/>
    <cellStyle name="Hyperlink" xfId="2253" builtinId="8" hidden="1"/>
    <cellStyle name="Hyperlink" xfId="2255" builtinId="8" hidden="1"/>
    <cellStyle name="Hyperlink" xfId="2257" builtinId="8" hidden="1"/>
    <cellStyle name="Hyperlink" xfId="2259" builtinId="8" hidden="1"/>
    <cellStyle name="Hyperlink" xfId="2261" builtinId="8" hidden="1"/>
    <cellStyle name="Normal" xfId="0" builtinId="0"/>
    <cellStyle name="Percent" xfId="2263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abSelected="1" workbookViewId="0">
      <pane ySplit="1" topLeftCell="A28" activePane="bottomLeft" state="frozen"/>
      <selection pane="bottomLeft" activeCell="A69" sqref="A69"/>
    </sheetView>
  </sheetViews>
  <sheetFormatPr defaultColWidth="11" defaultRowHeight="15.75" x14ac:dyDescent="0.25"/>
  <cols>
    <col min="2" max="2" width="29.75" customWidth="1"/>
    <col min="3" max="3" width="12.375" customWidth="1"/>
    <col min="4" max="4" width="13.5" customWidth="1"/>
    <col min="5" max="5" width="1.625" style="7" customWidth="1"/>
    <col min="6" max="8" width="5.625" customWidth="1"/>
    <col min="9" max="9" width="1.625" style="7" customWidth="1"/>
    <col min="10" max="10" width="6.375" customWidth="1"/>
    <col min="11" max="13" width="5.625" customWidth="1"/>
    <col min="14" max="14" width="1.625" style="7" customWidth="1"/>
    <col min="15" max="16" width="5.625" style="9" customWidth="1"/>
    <col min="17" max="17" width="1.625" style="7" customWidth="1"/>
  </cols>
  <sheetData>
    <row r="1" spans="1:27" s="1" customFormat="1" x14ac:dyDescent="0.25">
      <c r="A1" s="1" t="s">
        <v>47</v>
      </c>
      <c r="B1" s="1" t="s">
        <v>0</v>
      </c>
      <c r="C1" s="1" t="s">
        <v>2</v>
      </c>
      <c r="D1" s="1" t="s">
        <v>1</v>
      </c>
      <c r="E1" s="11"/>
      <c r="F1" s="1" t="s">
        <v>41</v>
      </c>
      <c r="G1" s="1" t="s">
        <v>42</v>
      </c>
      <c r="H1" s="1" t="s">
        <v>43</v>
      </c>
      <c r="I1" s="11"/>
      <c r="J1" s="1" t="s">
        <v>35</v>
      </c>
      <c r="K1" s="1" t="s">
        <v>36</v>
      </c>
      <c r="L1" s="1" t="s">
        <v>37</v>
      </c>
      <c r="M1" s="1" t="s">
        <v>38</v>
      </c>
      <c r="N1" s="11"/>
      <c r="O1" s="14" t="s">
        <v>39</v>
      </c>
      <c r="P1" s="14" t="s">
        <v>40</v>
      </c>
      <c r="Q1" s="11"/>
    </row>
    <row r="2" spans="1:27" s="1" customFormat="1" x14ac:dyDescent="0.25">
      <c r="E2" s="11"/>
      <c r="I2" s="11"/>
      <c r="N2" s="11"/>
      <c r="O2" s="14"/>
      <c r="P2" s="14"/>
      <c r="Q2" s="11"/>
    </row>
    <row r="4" spans="1:27" s="5" customFormat="1" x14ac:dyDescent="0.25">
      <c r="A4" s="8" t="s">
        <v>46</v>
      </c>
      <c r="C4" s="8"/>
      <c r="D4" s="8"/>
      <c r="E4" s="13"/>
      <c r="F4"/>
      <c r="G4"/>
      <c r="H4"/>
      <c r="I4" s="7"/>
      <c r="J4"/>
      <c r="K4"/>
      <c r="L4"/>
      <c r="M4"/>
      <c r="N4" s="13"/>
      <c r="O4" s="16"/>
      <c r="P4" s="16"/>
      <c r="Q4" s="13"/>
    </row>
    <row r="5" spans="1:27" x14ac:dyDescent="0.25">
      <c r="A5" t="s">
        <v>49</v>
      </c>
      <c r="B5" t="s">
        <v>9</v>
      </c>
      <c r="C5" t="s">
        <v>10</v>
      </c>
      <c r="D5" s="4">
        <v>15325</v>
      </c>
      <c r="E5" s="12"/>
      <c r="F5">
        <v>38</v>
      </c>
      <c r="J5">
        <v>0</v>
      </c>
      <c r="K5">
        <v>0</v>
      </c>
      <c r="L5">
        <v>0</v>
      </c>
      <c r="M5">
        <v>38</v>
      </c>
      <c r="N5" s="12"/>
      <c r="O5">
        <v>0</v>
      </c>
      <c r="P5">
        <v>38</v>
      </c>
      <c r="Q5" s="12"/>
    </row>
    <row r="6" spans="1:27" x14ac:dyDescent="0.25">
      <c r="A6" t="s">
        <v>49</v>
      </c>
      <c r="B6" s="2" t="s">
        <v>3</v>
      </c>
      <c r="C6" s="2" t="s">
        <v>4</v>
      </c>
      <c r="D6" s="3">
        <v>15766</v>
      </c>
      <c r="E6" s="6"/>
      <c r="F6">
        <v>70</v>
      </c>
      <c r="G6">
        <v>75</v>
      </c>
      <c r="H6">
        <f>F6-G6</f>
        <v>-5</v>
      </c>
      <c r="J6">
        <v>4</v>
      </c>
      <c r="K6">
        <v>26</v>
      </c>
      <c r="L6">
        <v>0</v>
      </c>
      <c r="M6">
        <v>40</v>
      </c>
      <c r="N6" s="6"/>
      <c r="O6">
        <v>0</v>
      </c>
      <c r="P6">
        <v>70</v>
      </c>
      <c r="Q6" s="6"/>
    </row>
    <row r="7" spans="1:27" x14ac:dyDescent="0.25">
      <c r="A7" t="s">
        <v>49</v>
      </c>
      <c r="B7" s="2" t="s">
        <v>7</v>
      </c>
      <c r="C7" s="2" t="s">
        <v>8</v>
      </c>
      <c r="D7" s="3">
        <v>15780</v>
      </c>
      <c r="E7" s="6"/>
      <c r="F7">
        <v>35</v>
      </c>
      <c r="G7" s="9"/>
      <c r="J7">
        <v>2</v>
      </c>
      <c r="K7">
        <v>0</v>
      </c>
      <c r="L7">
        <v>3</v>
      </c>
      <c r="M7">
        <v>30</v>
      </c>
      <c r="N7" s="6"/>
      <c r="O7">
        <v>0</v>
      </c>
      <c r="P7">
        <v>35</v>
      </c>
      <c r="Q7" s="6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5">
      <c r="A8" t="s">
        <v>49</v>
      </c>
      <c r="B8" s="2" t="s">
        <v>19</v>
      </c>
      <c r="C8" s="2" t="s">
        <v>20</v>
      </c>
      <c r="D8" s="3">
        <v>15815</v>
      </c>
      <c r="E8" s="6"/>
      <c r="F8" s="9">
        <v>19</v>
      </c>
      <c r="G8" s="9">
        <v>20</v>
      </c>
      <c r="H8">
        <f>F8-G8</f>
        <v>-1</v>
      </c>
      <c r="J8">
        <v>6</v>
      </c>
      <c r="K8">
        <v>9</v>
      </c>
      <c r="L8">
        <v>0</v>
      </c>
      <c r="M8">
        <v>4</v>
      </c>
      <c r="N8" s="6"/>
      <c r="O8">
        <v>12</v>
      </c>
      <c r="P8">
        <v>7</v>
      </c>
      <c r="Q8" s="6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x14ac:dyDescent="0.25">
      <c r="A9" t="s">
        <v>49</v>
      </c>
      <c r="B9" s="2" t="s">
        <v>11</v>
      </c>
      <c r="C9" s="2" t="s">
        <v>12</v>
      </c>
      <c r="D9" s="3">
        <v>15878</v>
      </c>
      <c r="E9" s="6"/>
      <c r="F9">
        <v>30</v>
      </c>
      <c r="G9" s="9"/>
      <c r="J9">
        <v>4</v>
      </c>
      <c r="K9">
        <v>12</v>
      </c>
      <c r="L9">
        <v>0</v>
      </c>
      <c r="M9">
        <v>14</v>
      </c>
      <c r="N9" s="6"/>
      <c r="O9">
        <v>0</v>
      </c>
      <c r="P9">
        <v>30</v>
      </c>
      <c r="Q9" s="6"/>
    </row>
    <row r="10" spans="1:27" x14ac:dyDescent="0.25">
      <c r="A10" t="s">
        <v>49</v>
      </c>
      <c r="B10" s="2" t="s">
        <v>5</v>
      </c>
      <c r="C10" s="2" t="s">
        <v>6</v>
      </c>
      <c r="D10" s="3">
        <v>16228</v>
      </c>
      <c r="E10" s="6"/>
      <c r="F10">
        <v>60</v>
      </c>
      <c r="J10">
        <v>15</v>
      </c>
      <c r="K10">
        <v>12</v>
      </c>
      <c r="L10">
        <v>7</v>
      </c>
      <c r="M10">
        <v>26</v>
      </c>
      <c r="N10" s="6"/>
      <c r="O10">
        <v>0</v>
      </c>
      <c r="P10">
        <v>60</v>
      </c>
      <c r="Q10" s="6"/>
    </row>
    <row r="11" spans="1:27" x14ac:dyDescent="0.25">
      <c r="A11" t="s">
        <v>49</v>
      </c>
      <c r="B11" s="2" t="s">
        <v>17</v>
      </c>
      <c r="C11" s="2" t="s">
        <v>18</v>
      </c>
      <c r="D11" s="3">
        <v>16228</v>
      </c>
      <c r="E11" s="6"/>
      <c r="F11" s="9">
        <v>32</v>
      </c>
      <c r="G11" s="9"/>
      <c r="J11">
        <v>18</v>
      </c>
      <c r="K11">
        <v>13</v>
      </c>
      <c r="L11">
        <v>0</v>
      </c>
      <c r="M11">
        <v>1</v>
      </c>
      <c r="N11" s="6"/>
      <c r="O11">
        <v>0</v>
      </c>
      <c r="P11">
        <v>32</v>
      </c>
      <c r="Q11" s="6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5">
      <c r="A12" t="s">
        <v>49</v>
      </c>
      <c r="B12" s="2" t="s">
        <v>21</v>
      </c>
      <c r="C12" s="2" t="s">
        <v>22</v>
      </c>
      <c r="D12" s="3">
        <v>16410</v>
      </c>
      <c r="E12" s="6"/>
      <c r="F12" s="9">
        <v>24</v>
      </c>
      <c r="G12" s="9">
        <v>23</v>
      </c>
      <c r="H12">
        <f>F12-G12</f>
        <v>1</v>
      </c>
      <c r="J12" s="9">
        <v>16</v>
      </c>
      <c r="K12" s="9">
        <v>2</v>
      </c>
      <c r="L12" s="9">
        <v>0</v>
      </c>
      <c r="M12">
        <v>6</v>
      </c>
      <c r="N12" s="6"/>
      <c r="O12">
        <v>0</v>
      </c>
      <c r="P12">
        <v>24</v>
      </c>
      <c r="Q12" s="6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s="9" customFormat="1" x14ac:dyDescent="0.25">
      <c r="A13" s="9" t="s">
        <v>49</v>
      </c>
      <c r="B13" s="9" t="s">
        <v>25</v>
      </c>
      <c r="C13" s="9" t="s">
        <v>26</v>
      </c>
      <c r="D13" s="10">
        <v>16445</v>
      </c>
      <c r="E13" s="12"/>
      <c r="F13">
        <v>35</v>
      </c>
      <c r="G13">
        <v>34</v>
      </c>
      <c r="H13">
        <f>F13-G13</f>
        <v>1</v>
      </c>
      <c r="I13" s="7"/>
      <c r="J13" s="9">
        <v>0</v>
      </c>
      <c r="K13" s="9">
        <v>0</v>
      </c>
      <c r="L13" s="9">
        <v>34</v>
      </c>
      <c r="M13">
        <v>1</v>
      </c>
      <c r="N13" s="12"/>
      <c r="O13">
        <v>0</v>
      </c>
      <c r="P13">
        <v>35</v>
      </c>
      <c r="Q13" s="12"/>
    </row>
    <row r="14" spans="1:27" x14ac:dyDescent="0.25">
      <c r="A14" s="9" t="s">
        <v>49</v>
      </c>
      <c r="B14" s="9" t="s">
        <v>31</v>
      </c>
      <c r="C14" t="s">
        <v>32</v>
      </c>
      <c r="D14" s="4">
        <v>16445</v>
      </c>
      <c r="E14" s="12"/>
      <c r="F14">
        <v>28</v>
      </c>
      <c r="J14" s="9">
        <v>6</v>
      </c>
      <c r="K14" s="9">
        <v>1</v>
      </c>
      <c r="L14" s="9">
        <v>3</v>
      </c>
      <c r="M14">
        <v>18</v>
      </c>
      <c r="N14" s="12"/>
      <c r="O14">
        <v>1</v>
      </c>
      <c r="P14">
        <v>27</v>
      </c>
      <c r="Q14" s="12"/>
    </row>
    <row r="15" spans="1:27" x14ac:dyDescent="0.25">
      <c r="A15" t="s">
        <v>49</v>
      </c>
      <c r="B15" t="s">
        <v>29</v>
      </c>
      <c r="C15" t="s">
        <v>30</v>
      </c>
      <c r="D15" s="4">
        <v>16494</v>
      </c>
      <c r="E15" s="12"/>
      <c r="F15">
        <v>42</v>
      </c>
      <c r="J15" s="9">
        <v>19</v>
      </c>
      <c r="K15" s="9">
        <v>4</v>
      </c>
      <c r="L15" s="9">
        <v>11</v>
      </c>
      <c r="M15">
        <v>8</v>
      </c>
      <c r="N15" s="12"/>
      <c r="O15">
        <v>0</v>
      </c>
      <c r="P15">
        <v>42</v>
      </c>
      <c r="Q15" s="12"/>
    </row>
    <row r="16" spans="1:27" x14ac:dyDescent="0.25">
      <c r="A16" t="s">
        <v>49</v>
      </c>
      <c r="B16" s="9" t="s">
        <v>33</v>
      </c>
      <c r="C16" t="s">
        <v>34</v>
      </c>
      <c r="D16" s="4">
        <v>16494</v>
      </c>
      <c r="E16" s="12"/>
      <c r="F16">
        <v>28</v>
      </c>
      <c r="G16">
        <v>27</v>
      </c>
      <c r="H16">
        <f>F16-G16</f>
        <v>1</v>
      </c>
      <c r="J16" s="9">
        <v>15</v>
      </c>
      <c r="K16" s="9">
        <v>0</v>
      </c>
      <c r="L16" s="9">
        <v>0</v>
      </c>
      <c r="M16">
        <v>13</v>
      </c>
      <c r="N16" s="12"/>
      <c r="O16">
        <v>16</v>
      </c>
      <c r="P16">
        <v>12</v>
      </c>
      <c r="Q16" s="12"/>
    </row>
    <row r="17" spans="1:27" x14ac:dyDescent="0.25">
      <c r="A17" t="s">
        <v>49</v>
      </c>
      <c r="B17" t="s">
        <v>27</v>
      </c>
      <c r="C17" t="s">
        <v>28</v>
      </c>
      <c r="D17" s="4">
        <v>16536</v>
      </c>
      <c r="E17" s="6"/>
      <c r="F17">
        <v>35</v>
      </c>
      <c r="J17">
        <v>4</v>
      </c>
      <c r="K17">
        <v>4</v>
      </c>
      <c r="L17">
        <v>4</v>
      </c>
      <c r="M17">
        <v>23</v>
      </c>
      <c r="N17" s="6"/>
      <c r="O17">
        <v>0</v>
      </c>
      <c r="P17">
        <v>35</v>
      </c>
      <c r="Q17" s="6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5">
      <c r="D18" s="4"/>
      <c r="E18" s="6"/>
      <c r="J18">
        <f>SUM(J5:J17)</f>
        <v>109</v>
      </c>
      <c r="K18">
        <f>SUM(K5:K17)</f>
        <v>83</v>
      </c>
      <c r="L18">
        <f>SUM(L5:L17)</f>
        <v>62</v>
      </c>
      <c r="M18">
        <f>SUM(M5:M17)</f>
        <v>222</v>
      </c>
      <c r="N18" s="6"/>
      <c r="O18">
        <f>SUM(O5:O17)</f>
        <v>29</v>
      </c>
      <c r="P18">
        <f>SUM(P5:P17)</f>
        <v>447</v>
      </c>
      <c r="Q18" s="6"/>
      <c r="R18" s="2"/>
      <c r="S18" s="24">
        <f>SUM(J18:M18)</f>
        <v>476</v>
      </c>
      <c r="T18" s="2"/>
      <c r="U18" s="2"/>
      <c r="V18" s="2"/>
      <c r="W18" s="2"/>
      <c r="X18" s="2"/>
      <c r="Y18" s="2"/>
      <c r="Z18" s="2"/>
      <c r="AA18" s="2"/>
    </row>
    <row r="19" spans="1:27" x14ac:dyDescent="0.25">
      <c r="D19" s="4"/>
      <c r="E19" s="6"/>
      <c r="J19" s="21">
        <f>J18/($J$18+$K$18+$L$18+$M$18)</f>
        <v>0.22899159663865545</v>
      </c>
      <c r="K19" s="21">
        <f>K18/($J$18+$K$18+$L$18+$M$18)</f>
        <v>0.17436974789915966</v>
      </c>
      <c r="L19" s="21">
        <f>L18/($J$18+$K$18+$L$18+$M$18)</f>
        <v>0.13025210084033614</v>
      </c>
      <c r="M19" s="21">
        <f>M18/($J$18+$K$18+$L$18+$M$18)</f>
        <v>0.46638655462184875</v>
      </c>
      <c r="N19" s="6"/>
      <c r="O19" s="21">
        <f>29/(29+447)</f>
        <v>6.0924369747899158E-2</v>
      </c>
      <c r="P19" s="21">
        <f>447/(29+447)</f>
        <v>0.93907563025210083</v>
      </c>
      <c r="Q19" s="6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5">
      <c r="D20" s="4"/>
      <c r="E20" s="6"/>
      <c r="N20" s="6"/>
      <c r="O20"/>
      <c r="P20"/>
      <c r="Q20" s="6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5">
      <c r="A21" t="s">
        <v>48</v>
      </c>
      <c r="B21" t="s">
        <v>9</v>
      </c>
      <c r="C21" t="s">
        <v>10</v>
      </c>
      <c r="D21" s="4">
        <v>15325</v>
      </c>
      <c r="E21" s="12"/>
      <c r="F21">
        <v>37</v>
      </c>
      <c r="G21">
        <v>38</v>
      </c>
      <c r="H21">
        <f>F21-G21</f>
        <v>-1</v>
      </c>
      <c r="J21">
        <v>0</v>
      </c>
      <c r="K21">
        <v>0</v>
      </c>
      <c r="L21">
        <v>0</v>
      </c>
      <c r="M21">
        <v>37</v>
      </c>
      <c r="N21" s="12"/>
      <c r="O21">
        <v>0</v>
      </c>
      <c r="P21">
        <v>37</v>
      </c>
      <c r="Q21" s="12"/>
    </row>
    <row r="22" spans="1:27" x14ac:dyDescent="0.25">
      <c r="A22" t="s">
        <v>48</v>
      </c>
      <c r="B22" s="2" t="s">
        <v>3</v>
      </c>
      <c r="C22" s="2" t="s">
        <v>4</v>
      </c>
      <c r="D22" s="3">
        <v>15766</v>
      </c>
      <c r="E22" s="6"/>
      <c r="F22">
        <v>76</v>
      </c>
      <c r="J22" s="9">
        <v>6</v>
      </c>
      <c r="K22" s="9">
        <v>28</v>
      </c>
      <c r="L22">
        <v>0</v>
      </c>
      <c r="M22">
        <v>42</v>
      </c>
      <c r="N22" s="6"/>
      <c r="O22">
        <v>0</v>
      </c>
      <c r="P22">
        <v>76</v>
      </c>
      <c r="Q22" s="6"/>
    </row>
    <row r="23" spans="1:27" x14ac:dyDescent="0.25">
      <c r="A23" t="s">
        <v>48</v>
      </c>
      <c r="B23" s="2" t="s">
        <v>7</v>
      </c>
      <c r="C23" s="2" t="s">
        <v>8</v>
      </c>
      <c r="D23" s="3">
        <v>15780</v>
      </c>
      <c r="E23" s="6"/>
      <c r="F23">
        <v>35</v>
      </c>
      <c r="G23" s="9">
        <v>37</v>
      </c>
      <c r="H23">
        <f>F23-G23</f>
        <v>-2</v>
      </c>
      <c r="J23">
        <v>0</v>
      </c>
      <c r="K23">
        <v>3</v>
      </c>
      <c r="L23">
        <v>3</v>
      </c>
      <c r="M23">
        <v>28</v>
      </c>
      <c r="N23" s="6"/>
      <c r="O23">
        <v>0</v>
      </c>
      <c r="P23">
        <v>35</v>
      </c>
      <c r="Q23" s="6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5">
      <c r="A24" t="s">
        <v>48</v>
      </c>
      <c r="B24" s="2" t="s">
        <v>19</v>
      </c>
      <c r="C24" s="2" t="s">
        <v>20</v>
      </c>
      <c r="D24" s="3">
        <v>15815</v>
      </c>
      <c r="E24" s="6"/>
      <c r="F24" s="9">
        <v>19</v>
      </c>
      <c r="G24" s="9"/>
      <c r="J24">
        <v>2</v>
      </c>
      <c r="K24">
        <v>13</v>
      </c>
      <c r="L24">
        <v>0</v>
      </c>
      <c r="M24">
        <v>4</v>
      </c>
      <c r="N24" s="6"/>
      <c r="O24">
        <v>10</v>
      </c>
      <c r="P24">
        <v>9</v>
      </c>
      <c r="Q24" s="6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5">
      <c r="A25" t="s">
        <v>48</v>
      </c>
      <c r="B25" s="2" t="s">
        <v>11</v>
      </c>
      <c r="C25" s="2" t="s">
        <v>12</v>
      </c>
      <c r="D25" s="3">
        <v>15878</v>
      </c>
      <c r="E25" s="6"/>
      <c r="F25">
        <v>28</v>
      </c>
      <c r="G25" s="9"/>
      <c r="J25">
        <v>4</v>
      </c>
      <c r="K25">
        <v>10</v>
      </c>
      <c r="L25">
        <v>0</v>
      </c>
      <c r="M25">
        <v>14</v>
      </c>
      <c r="N25" s="6"/>
      <c r="O25">
        <v>0</v>
      </c>
      <c r="P25">
        <v>28</v>
      </c>
      <c r="Q25" s="6"/>
    </row>
    <row r="26" spans="1:27" x14ac:dyDescent="0.25">
      <c r="A26" t="s">
        <v>48</v>
      </c>
      <c r="B26" s="2" t="s">
        <v>5</v>
      </c>
      <c r="C26" s="2" t="s">
        <v>6</v>
      </c>
      <c r="D26" s="3">
        <v>16228</v>
      </c>
      <c r="E26" s="6"/>
      <c r="F26">
        <v>60</v>
      </c>
      <c r="G26" s="9"/>
      <c r="J26">
        <v>14</v>
      </c>
      <c r="K26">
        <v>13</v>
      </c>
      <c r="L26">
        <v>9</v>
      </c>
      <c r="M26">
        <v>24</v>
      </c>
      <c r="N26" s="6"/>
      <c r="O26">
        <v>0</v>
      </c>
      <c r="P26">
        <v>60</v>
      </c>
      <c r="Q26" s="6"/>
    </row>
    <row r="27" spans="1:27" x14ac:dyDescent="0.25">
      <c r="A27" t="s">
        <v>48</v>
      </c>
      <c r="B27" s="2" t="s">
        <v>17</v>
      </c>
      <c r="C27" s="2" t="s">
        <v>18</v>
      </c>
      <c r="D27" s="3">
        <v>16228</v>
      </c>
      <c r="E27" s="6"/>
      <c r="F27" s="9">
        <v>32</v>
      </c>
      <c r="G27" s="9">
        <v>25</v>
      </c>
      <c r="H27">
        <f>F27-G27</f>
        <v>7</v>
      </c>
      <c r="J27">
        <v>18</v>
      </c>
      <c r="K27">
        <v>13</v>
      </c>
      <c r="L27">
        <v>0</v>
      </c>
      <c r="M27">
        <v>1</v>
      </c>
      <c r="N27" s="6"/>
      <c r="O27">
        <v>0</v>
      </c>
      <c r="P27">
        <v>32</v>
      </c>
      <c r="Q27" s="6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5">
      <c r="A28" t="s">
        <v>48</v>
      </c>
      <c r="B28" s="2" t="s">
        <v>21</v>
      </c>
      <c r="C28" s="2" t="s">
        <v>22</v>
      </c>
      <c r="D28" s="3">
        <v>16410</v>
      </c>
      <c r="E28" s="6"/>
      <c r="F28" s="9">
        <v>24</v>
      </c>
      <c r="G28" s="9"/>
      <c r="J28">
        <v>13</v>
      </c>
      <c r="K28">
        <v>5</v>
      </c>
      <c r="L28">
        <v>0</v>
      </c>
      <c r="M28">
        <v>6</v>
      </c>
      <c r="N28" s="6"/>
      <c r="O28">
        <v>0</v>
      </c>
      <c r="P28">
        <v>24</v>
      </c>
      <c r="Q28" s="6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s="9" customFormat="1" x14ac:dyDescent="0.25">
      <c r="A29" s="9" t="s">
        <v>48</v>
      </c>
      <c r="B29" s="9" t="s">
        <v>25</v>
      </c>
      <c r="C29" s="9" t="s">
        <v>26</v>
      </c>
      <c r="D29" s="10">
        <v>16445</v>
      </c>
      <c r="E29" s="12"/>
      <c r="F29">
        <v>35</v>
      </c>
      <c r="G29"/>
      <c r="H29"/>
      <c r="I29" s="7"/>
      <c r="J29">
        <v>0</v>
      </c>
      <c r="K29">
        <v>0</v>
      </c>
      <c r="L29">
        <v>34</v>
      </c>
      <c r="M29">
        <v>1</v>
      </c>
      <c r="N29" s="12"/>
      <c r="O29">
        <v>0</v>
      </c>
      <c r="P29">
        <v>35</v>
      </c>
      <c r="Q29" s="12"/>
    </row>
    <row r="30" spans="1:27" x14ac:dyDescent="0.25">
      <c r="A30" s="9" t="s">
        <v>48</v>
      </c>
      <c r="B30" s="9" t="s">
        <v>31</v>
      </c>
      <c r="C30" t="s">
        <v>32</v>
      </c>
      <c r="D30" s="4">
        <v>16445</v>
      </c>
      <c r="E30" s="12"/>
      <c r="F30">
        <v>31</v>
      </c>
      <c r="J30">
        <v>7</v>
      </c>
      <c r="K30">
        <v>2</v>
      </c>
      <c r="L30">
        <v>3</v>
      </c>
      <c r="M30">
        <v>19</v>
      </c>
      <c r="N30" s="12"/>
      <c r="O30">
        <v>0</v>
      </c>
      <c r="P30">
        <v>31</v>
      </c>
      <c r="Q30" s="12"/>
      <c r="R30" t="s">
        <v>51</v>
      </c>
    </row>
    <row r="31" spans="1:27" x14ac:dyDescent="0.25">
      <c r="A31" t="s">
        <v>48</v>
      </c>
      <c r="B31" t="s">
        <v>29</v>
      </c>
      <c r="C31" t="s">
        <v>30</v>
      </c>
      <c r="D31" s="4">
        <v>16494</v>
      </c>
      <c r="E31" s="12"/>
      <c r="F31">
        <v>42</v>
      </c>
      <c r="G31">
        <v>43</v>
      </c>
      <c r="H31">
        <f>F31-G31</f>
        <v>-1</v>
      </c>
      <c r="J31">
        <v>22</v>
      </c>
      <c r="K31">
        <v>3</v>
      </c>
      <c r="L31">
        <v>14</v>
      </c>
      <c r="M31">
        <v>3</v>
      </c>
      <c r="N31" s="12"/>
      <c r="O31">
        <v>0</v>
      </c>
      <c r="P31">
        <v>42</v>
      </c>
      <c r="Q31" s="12"/>
    </row>
    <row r="32" spans="1:27" x14ac:dyDescent="0.25">
      <c r="A32" t="s">
        <v>48</v>
      </c>
      <c r="B32" s="9" t="s">
        <v>33</v>
      </c>
      <c r="C32" t="s">
        <v>34</v>
      </c>
      <c r="D32" s="4">
        <v>16494</v>
      </c>
      <c r="E32" s="12"/>
      <c r="F32">
        <v>27</v>
      </c>
      <c r="J32">
        <v>15</v>
      </c>
      <c r="K32">
        <v>0</v>
      </c>
      <c r="L32">
        <v>0</v>
      </c>
      <c r="M32" s="9">
        <v>12</v>
      </c>
      <c r="N32" s="12"/>
      <c r="O32">
        <v>15</v>
      </c>
      <c r="P32">
        <v>12</v>
      </c>
      <c r="Q32" s="12"/>
    </row>
    <row r="33" spans="1:27" x14ac:dyDescent="0.25">
      <c r="A33" t="s">
        <v>48</v>
      </c>
      <c r="B33" t="s">
        <v>27</v>
      </c>
      <c r="C33" t="s">
        <v>28</v>
      </c>
      <c r="D33" s="4">
        <v>16536</v>
      </c>
      <c r="E33" s="12"/>
      <c r="F33">
        <v>34</v>
      </c>
      <c r="G33">
        <v>32</v>
      </c>
      <c r="H33">
        <f>F33-G33</f>
        <v>2</v>
      </c>
      <c r="J33">
        <v>4</v>
      </c>
      <c r="K33">
        <v>2</v>
      </c>
      <c r="L33">
        <v>3</v>
      </c>
      <c r="M33">
        <v>25</v>
      </c>
      <c r="N33" s="12"/>
      <c r="O33">
        <v>0</v>
      </c>
      <c r="P33">
        <v>34</v>
      </c>
      <c r="Q33" s="12"/>
    </row>
    <row r="34" spans="1:27" x14ac:dyDescent="0.25">
      <c r="B34" s="2"/>
      <c r="C34" s="2"/>
      <c r="D34" s="3"/>
      <c r="E34" s="6"/>
      <c r="J34" s="20">
        <f>SUM(J21:J33)</f>
        <v>105</v>
      </c>
      <c r="K34" s="20">
        <f>SUM(K21:K33)</f>
        <v>92</v>
      </c>
      <c r="L34" s="20">
        <f>SUM(L21:L33)</f>
        <v>66</v>
      </c>
      <c r="M34" s="20">
        <f>SUM(M21:M33)</f>
        <v>216</v>
      </c>
      <c r="N34" s="6"/>
      <c r="O34" s="20">
        <f>SUM(O21:O33)</f>
        <v>25</v>
      </c>
      <c r="P34" s="23">
        <f>SUM(P21:P33)</f>
        <v>455</v>
      </c>
      <c r="Q34" s="6"/>
      <c r="R34" s="2"/>
      <c r="S34" s="24">
        <f>SUM(J34:M34)</f>
        <v>479</v>
      </c>
      <c r="T34" s="2"/>
      <c r="U34" s="2"/>
      <c r="V34" s="2"/>
      <c r="W34" s="2"/>
      <c r="X34" s="2"/>
      <c r="Y34" s="2"/>
      <c r="Z34" s="2"/>
      <c r="AA34" s="2"/>
    </row>
    <row r="35" spans="1:27" x14ac:dyDescent="0.25">
      <c r="B35" s="2"/>
      <c r="C35" s="2"/>
      <c r="D35" s="3"/>
      <c r="E35" s="6"/>
      <c r="J35" s="19">
        <f>J34/($J$34+$K$34+$L$34+$M$34)</f>
        <v>0.21920668058455114</v>
      </c>
      <c r="K35" s="19">
        <f t="shared" ref="K35:M35" si="0">K34/($J$34+$K$34+$L$34+$M$34)</f>
        <v>0.19206680584551147</v>
      </c>
      <c r="L35" s="19">
        <f t="shared" si="0"/>
        <v>0.13778705636743216</v>
      </c>
      <c r="M35" s="19">
        <f t="shared" si="0"/>
        <v>0.45093945720250522</v>
      </c>
      <c r="N35" s="6"/>
      <c r="O35" s="19">
        <f>25/(25+447)</f>
        <v>5.2966101694915252E-2</v>
      </c>
      <c r="P35" s="19">
        <f>455/(25+455)</f>
        <v>0.94791666666666663</v>
      </c>
      <c r="Q35" s="6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x14ac:dyDescent="0.25">
      <c r="B36" s="2"/>
      <c r="C36" s="2"/>
      <c r="D36" s="3"/>
      <c r="E36" s="6"/>
      <c r="J36" s="19"/>
      <c r="K36" s="19"/>
      <c r="L36" s="19"/>
      <c r="M36" s="19"/>
      <c r="N36" s="6"/>
      <c r="O36"/>
      <c r="P36" s="15"/>
      <c r="Q36" s="6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x14ac:dyDescent="0.25">
      <c r="B37" t="s">
        <v>52</v>
      </c>
      <c r="C37" s="2"/>
      <c r="D37" s="3"/>
      <c r="E37" s="6"/>
      <c r="J37" s="25">
        <f>J19-J35</f>
        <v>9.784916054104309E-3</v>
      </c>
      <c r="K37" s="25">
        <f t="shared" ref="K37:P37" si="1">K19-K35</f>
        <v>-1.7697057946351819E-2</v>
      </c>
      <c r="L37" s="25">
        <f t="shared" si="1"/>
        <v>-7.5349555270960156E-3</v>
      </c>
      <c r="M37" s="25">
        <f t="shared" si="1"/>
        <v>1.5447097419343525E-2</v>
      </c>
      <c r="N37" s="22"/>
      <c r="O37" s="25">
        <f t="shared" si="1"/>
        <v>7.9582680529839064E-3</v>
      </c>
      <c r="P37" s="25">
        <f t="shared" si="1"/>
        <v>-8.8410364145657949E-3</v>
      </c>
      <c r="Q37" s="6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x14ac:dyDescent="0.25">
      <c r="C38" s="2"/>
      <c r="D38" s="3"/>
      <c r="E38" s="6"/>
      <c r="J38" s="19"/>
      <c r="K38" s="19"/>
      <c r="L38" s="19"/>
      <c r="M38" s="19"/>
      <c r="N38" s="22"/>
      <c r="O38" s="19"/>
      <c r="P38" s="19"/>
      <c r="Q38" s="6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x14ac:dyDescent="0.25">
      <c r="C39" s="2"/>
      <c r="D39" s="3"/>
      <c r="E39" s="6"/>
      <c r="J39" s="19"/>
      <c r="K39" s="19"/>
      <c r="L39" s="19"/>
      <c r="M39" s="19"/>
      <c r="N39" s="22"/>
      <c r="O39" s="19"/>
      <c r="P39" s="19"/>
      <c r="Q39" s="6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x14ac:dyDescent="0.25">
      <c r="A40" s="5" t="s">
        <v>53</v>
      </c>
      <c r="B40" s="2"/>
      <c r="C40" s="2"/>
      <c r="D40" s="3"/>
      <c r="E40" s="6"/>
      <c r="J40" s="19"/>
      <c r="K40" s="19"/>
      <c r="L40" s="19"/>
      <c r="M40" s="19"/>
      <c r="N40" s="6"/>
      <c r="O40"/>
      <c r="P40" s="15"/>
      <c r="Q40" s="6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x14ac:dyDescent="0.25">
      <c r="A41" t="s">
        <v>48</v>
      </c>
      <c r="B41" s="2" t="s">
        <v>15</v>
      </c>
      <c r="C41" s="2" t="s">
        <v>16</v>
      </c>
      <c r="D41" s="3">
        <v>16382</v>
      </c>
      <c r="E41" s="6"/>
      <c r="F41" s="18" t="s">
        <v>50</v>
      </c>
      <c r="G41" s="9"/>
      <c r="J41" t="s">
        <v>50</v>
      </c>
      <c r="K41" t="s">
        <v>50</v>
      </c>
      <c r="L41" t="s">
        <v>50</v>
      </c>
      <c r="M41" t="s">
        <v>50</v>
      </c>
      <c r="N41" s="6"/>
      <c r="O41" t="s">
        <v>50</v>
      </c>
      <c r="P41" t="s">
        <v>50</v>
      </c>
      <c r="Q41" s="6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x14ac:dyDescent="0.25">
      <c r="A42" t="s">
        <v>49</v>
      </c>
      <c r="B42" s="2" t="s">
        <v>13</v>
      </c>
      <c r="C42" s="2" t="s">
        <v>14</v>
      </c>
      <c r="D42" s="3">
        <v>16074</v>
      </c>
      <c r="E42" s="6"/>
      <c r="F42" s="18" t="s">
        <v>50</v>
      </c>
      <c r="G42" s="9"/>
      <c r="J42" s="9" t="s">
        <v>50</v>
      </c>
      <c r="K42" s="9" t="s">
        <v>50</v>
      </c>
      <c r="L42" s="9" t="s">
        <v>50</v>
      </c>
      <c r="M42" s="9" t="s">
        <v>50</v>
      </c>
      <c r="N42" s="6"/>
      <c r="O42" s="9" t="s">
        <v>50</v>
      </c>
      <c r="P42" s="9" t="s">
        <v>50</v>
      </c>
      <c r="Q42" s="6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x14ac:dyDescent="0.25">
      <c r="A43" t="s">
        <v>49</v>
      </c>
      <c r="B43" s="2" t="s">
        <v>15</v>
      </c>
      <c r="C43" s="2" t="s">
        <v>16</v>
      </c>
      <c r="D43" s="3">
        <v>16382</v>
      </c>
      <c r="E43" s="6"/>
      <c r="F43" s="9">
        <v>28</v>
      </c>
      <c r="G43" s="9">
        <v>24</v>
      </c>
      <c r="H43">
        <f>F43-G43</f>
        <v>4</v>
      </c>
      <c r="J43">
        <v>5</v>
      </c>
      <c r="K43">
        <v>4</v>
      </c>
      <c r="L43">
        <v>17</v>
      </c>
      <c r="M43">
        <v>2</v>
      </c>
      <c r="N43" s="6"/>
      <c r="O43">
        <v>0</v>
      </c>
      <c r="P43">
        <v>28</v>
      </c>
      <c r="Q43" s="6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x14ac:dyDescent="0.25">
      <c r="A44" t="s">
        <v>48</v>
      </c>
      <c r="B44" s="2" t="s">
        <v>13</v>
      </c>
      <c r="C44" s="2" t="s">
        <v>14</v>
      </c>
      <c r="D44" s="3">
        <v>16074</v>
      </c>
      <c r="E44" s="6"/>
      <c r="F44" s="9">
        <v>27</v>
      </c>
      <c r="G44" s="9">
        <v>24</v>
      </c>
      <c r="H44">
        <f>F44-G44</f>
        <v>3</v>
      </c>
      <c r="J44" s="9">
        <v>13</v>
      </c>
      <c r="K44" s="9">
        <v>1</v>
      </c>
      <c r="L44" s="9">
        <v>4</v>
      </c>
      <c r="M44" s="9">
        <v>9</v>
      </c>
      <c r="N44" s="6"/>
      <c r="O44" s="9">
        <v>0</v>
      </c>
      <c r="P44">
        <v>27</v>
      </c>
      <c r="Q44" s="6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x14ac:dyDescent="0.25">
      <c r="B45" s="2"/>
      <c r="C45" s="2"/>
      <c r="D45" s="3"/>
      <c r="E45" s="6"/>
      <c r="J45" s="17"/>
      <c r="K45" s="17"/>
      <c r="L45" s="17"/>
      <c r="M45" s="17"/>
      <c r="N45" s="6"/>
      <c r="O45"/>
      <c r="P45" s="15"/>
      <c r="Q45" s="6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x14ac:dyDescent="0.25">
      <c r="B46" s="2"/>
      <c r="C46" s="2"/>
      <c r="D46" s="3"/>
      <c r="E46" s="6"/>
      <c r="N46" s="6"/>
      <c r="O46" s="15"/>
      <c r="P46" s="15"/>
      <c r="Q46" s="6"/>
    </row>
    <row r="47" spans="1:27" x14ac:dyDescent="0.25">
      <c r="A47" s="5" t="s">
        <v>45</v>
      </c>
      <c r="C47" s="2"/>
      <c r="D47" s="3"/>
      <c r="E47" s="6"/>
      <c r="N47" s="6"/>
      <c r="O47" s="15"/>
      <c r="P47" s="15"/>
      <c r="Q47" s="6"/>
    </row>
    <row r="48" spans="1:27" x14ac:dyDescent="0.25">
      <c r="A48" t="s">
        <v>48</v>
      </c>
      <c r="B48" t="s">
        <v>23</v>
      </c>
      <c r="C48" t="s">
        <v>24</v>
      </c>
      <c r="D48" s="4">
        <v>14758</v>
      </c>
      <c r="E48" s="12"/>
      <c r="F48">
        <v>57</v>
      </c>
      <c r="G48">
        <v>56</v>
      </c>
      <c r="H48">
        <f>F48-G48</f>
        <v>1</v>
      </c>
      <c r="J48" t="s">
        <v>44</v>
      </c>
      <c r="K48" t="s">
        <v>44</v>
      </c>
      <c r="L48" s="9">
        <v>42</v>
      </c>
      <c r="M48" s="9">
        <v>15</v>
      </c>
      <c r="N48" s="12"/>
      <c r="O48">
        <v>0</v>
      </c>
      <c r="P48">
        <v>57</v>
      </c>
      <c r="Q48" s="12"/>
      <c r="R48" s="2"/>
      <c r="S48" s="2"/>
      <c r="T48" s="2"/>
      <c r="U48" s="2"/>
      <c r="V48" s="2"/>
      <c r="W48" s="2"/>
      <c r="X48" s="2"/>
      <c r="Y48" s="2"/>
      <c r="Z48" s="2"/>
    </row>
    <row r="49" spans="1:26" x14ac:dyDescent="0.25">
      <c r="D49" s="4"/>
      <c r="E49" s="12"/>
      <c r="L49" s="21">
        <f>42/57</f>
        <v>0.73684210526315785</v>
      </c>
      <c r="M49" s="21">
        <f>15/57</f>
        <v>0.26315789473684209</v>
      </c>
      <c r="N49" s="12"/>
      <c r="O49"/>
      <c r="P49"/>
      <c r="Q49" s="12"/>
      <c r="R49" s="2"/>
      <c r="S49" s="2"/>
      <c r="T49" s="2"/>
      <c r="U49" s="2"/>
      <c r="V49" s="2"/>
      <c r="W49" s="2"/>
      <c r="X49" s="2"/>
      <c r="Y49" s="2"/>
      <c r="Z49" s="2"/>
    </row>
    <row r="50" spans="1:26" x14ac:dyDescent="0.25">
      <c r="D50" s="4"/>
      <c r="E50" s="12"/>
      <c r="N50" s="12"/>
      <c r="O50"/>
      <c r="P50"/>
      <c r="Q50" s="12"/>
      <c r="R50" s="2"/>
      <c r="S50" s="2"/>
      <c r="T50" s="2"/>
      <c r="U50" s="2"/>
      <c r="V50" s="2"/>
      <c r="W50" s="2"/>
      <c r="X50" s="2"/>
      <c r="Y50" s="2"/>
      <c r="Z50" s="2"/>
    </row>
    <row r="51" spans="1:26" x14ac:dyDescent="0.25">
      <c r="A51" t="s">
        <v>49</v>
      </c>
      <c r="B51" t="s">
        <v>23</v>
      </c>
      <c r="C51" t="s">
        <v>24</v>
      </c>
      <c r="D51" s="4">
        <v>14758</v>
      </c>
      <c r="E51" s="12"/>
      <c r="F51">
        <v>60</v>
      </c>
      <c r="J51" t="s">
        <v>44</v>
      </c>
      <c r="K51" t="s">
        <v>44</v>
      </c>
      <c r="L51" s="20">
        <v>44</v>
      </c>
      <c r="M51" s="20">
        <v>16</v>
      </c>
      <c r="N51" s="12"/>
      <c r="O51">
        <v>0</v>
      </c>
      <c r="P51">
        <v>60</v>
      </c>
      <c r="Q51" s="12"/>
      <c r="R51" s="2"/>
      <c r="S51" s="2"/>
      <c r="T51" s="2"/>
      <c r="U51" s="2"/>
      <c r="V51" s="2"/>
      <c r="W51" s="2"/>
      <c r="X51" s="2"/>
      <c r="Y51" s="2"/>
      <c r="Z51" s="2"/>
    </row>
    <row r="52" spans="1:26" x14ac:dyDescent="0.25">
      <c r="D52" s="4"/>
      <c r="E52" s="12"/>
      <c r="L52" s="19">
        <f>44/60</f>
        <v>0.73333333333333328</v>
      </c>
      <c r="M52" s="19">
        <f>16/60</f>
        <v>0.26666666666666666</v>
      </c>
      <c r="N52" s="12"/>
      <c r="O52"/>
      <c r="P52"/>
      <c r="Q52" s="12"/>
      <c r="R52" s="2"/>
      <c r="S52" s="2"/>
      <c r="T52" s="2"/>
      <c r="U52" s="2"/>
      <c r="V52" s="2"/>
      <c r="W52" s="2"/>
      <c r="X52" s="2"/>
      <c r="Y52" s="2"/>
      <c r="Z52" s="2"/>
    </row>
    <row r="54" spans="1:26" x14ac:dyDescent="0.25">
      <c r="B54" t="s">
        <v>52</v>
      </c>
      <c r="L54" s="26">
        <f>L49-L52</f>
        <v>3.5087719298245723E-3</v>
      </c>
      <c r="M54" s="26">
        <f>M49-M52</f>
        <v>-3.5087719298245723E-3</v>
      </c>
    </row>
  </sheetData>
  <sortState ref="A5:XFD34">
    <sortCondition ref="A5:A34"/>
  </sortState>
  <pageMargins left="0.75" right="0.75" top="1" bottom="1" header="0.5" footer="0.5"/>
  <pageSetup paperSize="9" orientation="landscape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 Ryan</dc:creator>
  <cp:lastModifiedBy>Temp</cp:lastModifiedBy>
  <cp:lastPrinted>2012-10-13T20:13:19Z</cp:lastPrinted>
  <dcterms:created xsi:type="dcterms:W3CDTF">2011-09-28T13:53:30Z</dcterms:created>
  <dcterms:modified xsi:type="dcterms:W3CDTF">2013-08-01T13:52:40Z</dcterms:modified>
</cp:coreProperties>
</file>