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040" yWindow="5055" windowWidth="10320" windowHeight="2640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0" i="1" l="1"/>
  <c r="J67" i="1"/>
  <c r="J60" i="1"/>
  <c r="J66" i="1"/>
  <c r="J59" i="1"/>
  <c r="J46" i="1"/>
  <c r="J43" i="1"/>
  <c r="J42" i="1"/>
  <c r="J24" i="1"/>
  <c r="J23" i="1"/>
  <c r="H67" i="1" l="1"/>
  <c r="G67" i="1"/>
  <c r="H60" i="1"/>
  <c r="H70" i="1" s="1"/>
  <c r="G60" i="1"/>
  <c r="G66" i="1"/>
  <c r="H66" i="1"/>
  <c r="G59" i="1"/>
  <c r="H59" i="1"/>
  <c r="V66" i="1"/>
  <c r="V59" i="1"/>
  <c r="H43" i="1"/>
  <c r="E43" i="1"/>
  <c r="V42" i="1"/>
  <c r="V23" i="1"/>
  <c r="E42" i="1"/>
  <c r="F42" i="1"/>
  <c r="F43" i="1" s="1"/>
  <c r="G42" i="1"/>
  <c r="G43" i="1" s="1"/>
  <c r="H42" i="1"/>
  <c r="E23" i="1"/>
  <c r="E24" i="1" s="1"/>
  <c r="F23" i="1"/>
  <c r="F24" i="1" s="1"/>
  <c r="G23" i="1"/>
  <c r="G24" i="1" s="1"/>
  <c r="G46" i="1" s="1"/>
  <c r="H23" i="1"/>
  <c r="H24" i="1" s="1"/>
  <c r="E46" i="1" l="1"/>
  <c r="G70" i="1"/>
  <c r="H46" i="1"/>
  <c r="F46" i="1"/>
</calcChain>
</file>

<file path=xl/sharedStrings.xml><?xml version="1.0" encoding="utf-8"?>
<sst xmlns="http://schemas.openxmlformats.org/spreadsheetml/2006/main" count="264" uniqueCount="109">
  <si>
    <t>Case Name</t>
  </si>
  <si>
    <t>Date of Decision</t>
  </si>
  <si>
    <t xml:space="preserve">Statute </t>
  </si>
  <si>
    <t>Opinion</t>
  </si>
  <si>
    <t>Author</t>
  </si>
  <si>
    <t>Agency as Litigant</t>
  </si>
  <si>
    <t>Total Paragraphs</t>
  </si>
  <si>
    <t>Paragraphs citing LH</t>
  </si>
  <si>
    <t>Total LH citations</t>
  </si>
  <si>
    <t>US Report citation</t>
  </si>
  <si>
    <t>Does Agency Win?</t>
  </si>
  <si>
    <t>Category of Case</t>
  </si>
  <si>
    <t>Posture of Agency</t>
  </si>
  <si>
    <t>United States v. Oklahoma Gas &amp; Electric Co.</t>
  </si>
  <si>
    <t>318 US 206</t>
  </si>
  <si>
    <t>Fred Fisher Music Co. v. M. Witmark &amp; Sons</t>
  </si>
  <si>
    <t>318 US 643</t>
  </si>
  <si>
    <t>No</t>
  </si>
  <si>
    <t>n/a</t>
  </si>
  <si>
    <t>Majority</t>
  </si>
  <si>
    <t>Yes</t>
  </si>
  <si>
    <t>Jackson</t>
  </si>
  <si>
    <t>Douglas</t>
  </si>
  <si>
    <t>Criminal</t>
  </si>
  <si>
    <t>Murphy</t>
  </si>
  <si>
    <t>Black</t>
  </si>
  <si>
    <t>Roberts</t>
  </si>
  <si>
    <t>US</t>
  </si>
  <si>
    <t>Frankfurter</t>
  </si>
  <si>
    <t>25 USC 311; 43 USC 961</t>
  </si>
  <si>
    <t>Indian Affairs</t>
  </si>
  <si>
    <t>Copyright Act of 1909</t>
  </si>
  <si>
    <t>Copyright</t>
  </si>
  <si>
    <t>Communications Act of 1934</t>
  </si>
  <si>
    <t>Communications</t>
  </si>
  <si>
    <t>Office of Price Administration</t>
  </si>
  <si>
    <t>War Administration</t>
  </si>
  <si>
    <t>Roberts v. United States</t>
  </si>
  <si>
    <t>Probation Act</t>
  </si>
  <si>
    <t>320 US 264</t>
  </si>
  <si>
    <t>Banking</t>
  </si>
  <si>
    <t xml:space="preserve">Pence v. United States </t>
  </si>
  <si>
    <t>316 US 332</t>
  </si>
  <si>
    <t>Action against the US on a war risk policy</t>
  </si>
  <si>
    <t>World War Veterans Act</t>
  </si>
  <si>
    <t>Bowles, Administrator, Office of Price Administration v. Willingham</t>
  </si>
  <si>
    <t>321 US 503</t>
  </si>
  <si>
    <t>Emergency Price Control Act; section 265 of Judicial Code</t>
  </si>
  <si>
    <t>Commerce; War Administration; Judicial Code</t>
  </si>
  <si>
    <t>Action by OPA to restrain Willingham from bringing state proceedings</t>
  </si>
  <si>
    <t>yes</t>
  </si>
  <si>
    <t>No?</t>
  </si>
  <si>
    <t>Federal Bank of St. Paul v. Bismark Lumber Corp.</t>
  </si>
  <si>
    <t>314 US 95</t>
  </si>
  <si>
    <t>Federal Farm Loan Act</t>
  </si>
  <si>
    <t>partly</t>
  </si>
  <si>
    <t>Federal land</t>
  </si>
  <si>
    <t>Hughes</t>
  </si>
  <si>
    <t>United States v. Northern Pacific Ry. Co.</t>
  </si>
  <si>
    <t>311 US 317</t>
  </si>
  <si>
    <t>Act of July 2, 1864</t>
  </si>
  <si>
    <t>Secretary of the Interior</t>
  </si>
  <si>
    <t>Review of land grant</t>
  </si>
  <si>
    <t>Sheldon v. Metro-Goldwyn Pictures Corp.</t>
  </si>
  <si>
    <t>309 US 390</t>
  </si>
  <si>
    <t>Federal Communications Commission v. Pottsville Broadcasting Co.</t>
  </si>
  <si>
    <t>309 US 134</t>
  </si>
  <si>
    <t>Federal Communication Commission</t>
  </si>
  <si>
    <t>mandamus</t>
  </si>
  <si>
    <t>CASES WITH FEDERAL GOVT BRIEF (&lt;25 cites)</t>
  </si>
  <si>
    <t>CASES WITHOUT FEDERAL GOVT BRIEF (&lt;25 cites)</t>
  </si>
  <si>
    <t>Both</t>
  </si>
  <si>
    <t>Gov Only</t>
  </si>
  <si>
    <t>Neither</t>
  </si>
  <si>
    <t>Priv Only</t>
  </si>
  <si>
    <t>NA</t>
  </si>
  <si>
    <t>Inland Waterways Corp. v. Young</t>
  </si>
  <si>
    <t>309 US 517</t>
  </si>
  <si>
    <t>Fashion Originators' Guild v. Federal Trade Commission</t>
  </si>
  <si>
    <t>312 US 457</t>
  </si>
  <si>
    <t>United States v. Cooper Corp.</t>
  </si>
  <si>
    <t>312 US 600</t>
  </si>
  <si>
    <t>Cudahy Packing Co. of Louisian v. Holland, Administrator of Wage and Hour Division, Dept. of Labor</t>
  </si>
  <si>
    <t>315 US 357</t>
  </si>
  <si>
    <t>Detroit Bank v. United States</t>
  </si>
  <si>
    <t>317 US 329</t>
  </si>
  <si>
    <t>Galloway v. United States</t>
  </si>
  <si>
    <t>319 US 372</t>
  </si>
  <si>
    <t>Tennessee Coal, Iron &amp; R. Co. v. Muscoda Local No. 123 (3 cases)</t>
  </si>
  <si>
    <t>321 US 590</t>
  </si>
  <si>
    <t>Ex parte Mitsuye Endo</t>
  </si>
  <si>
    <t>323 US 283</t>
  </si>
  <si>
    <t>Dickinson Industrial Site v. Cowan</t>
  </si>
  <si>
    <t>309 US 382</t>
  </si>
  <si>
    <t xml:space="preserve">Brotherhood of Railroad Trainment, Enterprise Lodge, No. 27, et al. v. Toledo, P. &amp; W. R. R. </t>
  </si>
  <si>
    <t>321 US 50</t>
  </si>
  <si>
    <t>Kochevar</t>
  </si>
  <si>
    <t>Tilak</t>
  </si>
  <si>
    <t>Kochevar (check)</t>
  </si>
  <si>
    <t xml:space="preserve">Kochevar </t>
  </si>
  <si>
    <t>initial counts matched, but later (after intercoder exercise) Bridgman discovered hardcopy brief that Tilak processed, which altered count</t>
  </si>
  <si>
    <t>Tilak (check)</t>
  </si>
  <si>
    <t>Difference in Percentage Points</t>
  </si>
  <si>
    <t>Kochevar revised this spreadsheet on his own initiative to fit the comma protocol</t>
  </si>
  <si>
    <t>GREY color denotes cases in the "second round" of the intercoder exercise</t>
  </si>
  <si>
    <t>NOTE there are no cases from 1945, since that year was still being processed (as to which cases were federally briefed) at the time we did the intercoder exercise</t>
  </si>
  <si>
    <t>Included in Lower Court Opinion</t>
  </si>
  <si>
    <t>Special Master Report, which has no matches</t>
  </si>
  <si>
    <t>but found 1 in USDC opinion, though it's zero in USCA opinion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</si>
</sst>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26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/>
    <xf numFmtId="14" fontId="0" fillId="0" borderId="0" xfId="0" applyNumberFormat="1" applyFont="1"/>
    <xf numFmtId="14" fontId="0" fillId="0" borderId="0" xfId="0" applyNumberFormat="1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0" fillId="0" borderId="0" xfId="0" applyFill="1"/>
    <xf numFmtId="0" fontId="0" fillId="0" borderId="0" xfId="0" applyFont="1" applyFill="1"/>
    <xf numFmtId="0" fontId="4" fillId="0" borderId="0" xfId="0" applyFont="1" applyFill="1"/>
    <xf numFmtId="0" fontId="3" fillId="2" borderId="0" xfId="0" applyFont="1" applyFill="1"/>
    <xf numFmtId="14" fontId="0" fillId="2" borderId="0" xfId="0" applyNumberFormat="1" applyFont="1" applyFill="1"/>
    <xf numFmtId="14" fontId="0" fillId="2" borderId="0" xfId="0" applyNumberFormat="1" applyFill="1"/>
    <xf numFmtId="0" fontId="0" fillId="2" borderId="0" xfId="0" applyFill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/>
    <xf numFmtId="0" fontId="0" fillId="3" borderId="0" xfId="0" applyFill="1"/>
    <xf numFmtId="0" fontId="0" fillId="3" borderId="0" xfId="0" applyFont="1" applyFill="1"/>
    <xf numFmtId="0" fontId="0" fillId="0" borderId="0" xfId="0" applyNumberFormat="1" applyFill="1"/>
    <xf numFmtId="164" fontId="0" fillId="0" borderId="0" xfId="2263" applyNumberFormat="1" applyFont="1"/>
    <xf numFmtId="0" fontId="6" fillId="0" borderId="0" xfId="0" applyFont="1" applyFill="1"/>
    <xf numFmtId="14" fontId="0" fillId="0" borderId="0" xfId="0" applyNumberFormat="1" applyFont="1" applyFill="1"/>
    <xf numFmtId="14" fontId="0" fillId="0" borderId="0" xfId="0" applyNumberFormat="1" applyFill="1"/>
    <xf numFmtId="0" fontId="3" fillId="0" borderId="0" xfId="0" applyNumberFormat="1" applyFont="1" applyFill="1"/>
    <xf numFmtId="0" fontId="0" fillId="0" borderId="0" xfId="0" applyNumberFormat="1" applyFont="1" applyFill="1"/>
    <xf numFmtId="164" fontId="0" fillId="0" borderId="0" xfId="2263" applyNumberFormat="1" applyFont="1" applyFill="1"/>
    <xf numFmtId="164" fontId="0" fillId="4" borderId="0" xfId="0" applyNumberFormat="1" applyFont="1" applyFill="1"/>
    <xf numFmtId="164" fontId="0" fillId="4" borderId="0" xfId="0" applyNumberFormat="1" applyFill="1"/>
    <xf numFmtId="164" fontId="0" fillId="4" borderId="0" xfId="2263" applyNumberFormat="1" applyFont="1" applyFill="1"/>
  </cellXfs>
  <cellStyles count="22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2" builtinId="9" hidden="1"/>
    <cellStyle name="Followed Hyperlink" xfId="2184" builtinId="9" hidden="1"/>
    <cellStyle name="Followed Hyperlink" xfId="2186" builtinId="9" hidden="1"/>
    <cellStyle name="Followed Hyperlink" xfId="2188" builtinId="9" hidden="1"/>
    <cellStyle name="Followed Hyperlink" xfId="2190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1" builtinId="8" hidden="1"/>
    <cellStyle name="Hyperlink" xfId="2183" builtinId="8" hidden="1"/>
    <cellStyle name="Hyperlink" xfId="2185" builtinId="8" hidden="1"/>
    <cellStyle name="Hyperlink" xfId="2187" builtinId="8" hidden="1"/>
    <cellStyle name="Hyperlink" xfId="2189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Normal" xfId="0" builtinId="0"/>
    <cellStyle name="Percent" xfId="2263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0"/>
  <sheetViews>
    <sheetView tabSelected="1" workbookViewId="0">
      <pane xSplit="1" ySplit="1" topLeftCell="B39" activePane="bottomRight" state="frozen"/>
      <selection pane="topRight" activeCell="B1" sqref="B1"/>
      <selection pane="bottomLeft" activeCell="A2" sqref="A2"/>
      <selection pane="bottomRight" activeCell="G66" sqref="G66"/>
    </sheetView>
  </sheetViews>
  <sheetFormatPr defaultColWidth="11" defaultRowHeight="15.75" x14ac:dyDescent="0.25"/>
  <cols>
    <col min="1" max="1" width="43.25" style="7" customWidth="1"/>
    <col min="2" max="2" width="11.5" customWidth="1"/>
    <col min="3" max="3" width="11.25" customWidth="1"/>
    <col min="4" max="4" width="1.75" style="13" customWidth="1"/>
    <col min="5" max="8" width="11" style="16" customWidth="1"/>
    <col min="9" max="9" width="1.5" style="13" customWidth="1"/>
    <col min="10" max="10" width="9.375" style="19" customWidth="1"/>
    <col min="11" max="11" width="9" style="7" customWidth="1"/>
    <col min="12" max="12" width="1.5" style="13" customWidth="1"/>
    <col min="13" max="14" width="11" hidden="1" customWidth="1"/>
    <col min="15" max="15" width="16.625" hidden="1" customWidth="1"/>
    <col min="16" max="16" width="11" hidden="1" customWidth="1"/>
    <col min="17" max="17" width="16" hidden="1" customWidth="1"/>
    <col min="18" max="21" width="11" hidden="1" customWidth="1"/>
    <col min="22" max="22" width="11" style="7" customWidth="1"/>
  </cols>
  <sheetData>
    <row r="1" spans="1:56" s="5" customFormat="1" x14ac:dyDescent="0.25">
      <c r="A1" s="6" t="s">
        <v>0</v>
      </c>
      <c r="B1" s="4" t="s">
        <v>9</v>
      </c>
      <c r="C1" s="4" t="s">
        <v>1</v>
      </c>
      <c r="D1" s="10"/>
      <c r="E1" s="14" t="s">
        <v>71</v>
      </c>
      <c r="F1" s="14" t="s">
        <v>72</v>
      </c>
      <c r="G1" s="14" t="s">
        <v>74</v>
      </c>
      <c r="H1" s="14" t="s">
        <v>73</v>
      </c>
      <c r="I1" s="10"/>
      <c r="J1" s="24" t="s">
        <v>106</v>
      </c>
      <c r="K1" s="6"/>
      <c r="L1" s="10"/>
      <c r="M1" s="4" t="s">
        <v>2</v>
      </c>
      <c r="N1" s="4" t="s">
        <v>11</v>
      </c>
      <c r="O1" s="4" t="s">
        <v>5</v>
      </c>
      <c r="P1" s="4" t="s">
        <v>12</v>
      </c>
      <c r="Q1" s="4" t="s">
        <v>10</v>
      </c>
      <c r="R1" s="4" t="s">
        <v>3</v>
      </c>
      <c r="S1" s="4" t="s">
        <v>4</v>
      </c>
      <c r="T1" s="4" t="s">
        <v>6</v>
      </c>
      <c r="U1" s="4" t="s">
        <v>7</v>
      </c>
      <c r="V1" s="6" t="s">
        <v>8</v>
      </c>
    </row>
    <row r="2" spans="1:56" s="5" customFormat="1" x14ac:dyDescent="0.25">
      <c r="A2" s="6"/>
      <c r="B2" s="4"/>
      <c r="C2" s="4"/>
      <c r="D2" s="10"/>
      <c r="E2" s="14"/>
      <c r="F2" s="14"/>
      <c r="G2" s="14"/>
      <c r="H2" s="14"/>
      <c r="I2" s="10"/>
      <c r="J2" s="24"/>
      <c r="K2" s="6"/>
      <c r="L2" s="10"/>
      <c r="M2" s="4"/>
      <c r="N2" s="4"/>
      <c r="O2" s="4"/>
      <c r="P2" s="4"/>
      <c r="Q2" s="4"/>
      <c r="R2" s="4"/>
      <c r="S2" s="4"/>
      <c r="T2" s="4"/>
      <c r="U2" s="4"/>
      <c r="V2" s="6"/>
    </row>
    <row r="3" spans="1:56" s="5" customFormat="1" x14ac:dyDescent="0.25">
      <c r="A3" s="21" t="s">
        <v>104</v>
      </c>
      <c r="B3" s="4"/>
      <c r="C3" s="4"/>
      <c r="D3" s="10"/>
      <c r="E3" s="14"/>
      <c r="F3" s="14"/>
      <c r="G3" s="14"/>
      <c r="H3" s="14"/>
      <c r="I3" s="10"/>
      <c r="J3" s="24"/>
      <c r="K3" s="6"/>
      <c r="L3" s="10"/>
      <c r="M3" s="4"/>
      <c r="N3" s="4"/>
      <c r="O3" s="4"/>
      <c r="P3" s="4"/>
      <c r="Q3" s="4"/>
      <c r="R3" s="4"/>
      <c r="S3" s="4"/>
      <c r="T3" s="4"/>
      <c r="U3" s="4"/>
      <c r="V3" s="6"/>
    </row>
    <row r="4" spans="1:56" s="5" customFormat="1" x14ac:dyDescent="0.25">
      <c r="A4" s="21" t="s">
        <v>105</v>
      </c>
      <c r="B4" s="4"/>
      <c r="C4" s="4"/>
      <c r="D4" s="10"/>
      <c r="E4" s="14"/>
      <c r="F4" s="14"/>
      <c r="G4" s="14"/>
      <c r="H4" s="14"/>
      <c r="I4" s="10"/>
      <c r="J4" s="24"/>
      <c r="K4" s="6"/>
      <c r="L4" s="10"/>
      <c r="M4" s="4"/>
      <c r="N4" s="4"/>
      <c r="O4" s="4"/>
      <c r="P4" s="4"/>
      <c r="Q4" s="4"/>
      <c r="R4" s="4"/>
      <c r="S4" s="4"/>
      <c r="T4" s="4"/>
      <c r="U4" s="4"/>
      <c r="V4" s="6"/>
    </row>
    <row r="5" spans="1:56" s="5" customFormat="1" x14ac:dyDescent="0.25">
      <c r="A5" s="21"/>
      <c r="B5" s="4"/>
      <c r="C5" s="4"/>
      <c r="D5" s="10"/>
      <c r="E5" s="14"/>
      <c r="F5" s="14"/>
      <c r="G5" s="14"/>
      <c r="H5" s="14"/>
      <c r="I5" s="10"/>
      <c r="J5" s="24"/>
      <c r="K5" s="6"/>
      <c r="L5" s="10"/>
      <c r="M5" s="4"/>
      <c r="N5" s="4"/>
      <c r="O5" s="4"/>
      <c r="P5" s="4"/>
      <c r="Q5" s="4"/>
      <c r="R5" s="4"/>
      <c r="S5" s="4"/>
      <c r="T5" s="4"/>
      <c r="U5" s="4"/>
      <c r="V5" s="6"/>
    </row>
    <row r="6" spans="1:56" s="5" customFormat="1" x14ac:dyDescent="0.25">
      <c r="A6" s="21"/>
      <c r="B6" s="4"/>
      <c r="C6" s="4"/>
      <c r="D6" s="10"/>
      <c r="E6" s="14"/>
      <c r="F6" s="14"/>
      <c r="G6" s="14"/>
      <c r="H6" s="14"/>
      <c r="I6" s="10"/>
      <c r="J6" s="24"/>
      <c r="K6" s="6"/>
      <c r="L6" s="10"/>
      <c r="M6" s="4"/>
      <c r="N6" s="4"/>
      <c r="O6" s="4"/>
      <c r="P6" s="4"/>
      <c r="Q6" s="4"/>
      <c r="R6" s="4"/>
      <c r="S6" s="4"/>
      <c r="T6" s="4"/>
      <c r="U6" s="4"/>
      <c r="V6" s="6"/>
    </row>
    <row r="7" spans="1:56" x14ac:dyDescent="0.25">
      <c r="A7" s="6" t="s">
        <v>69</v>
      </c>
      <c r="B7" s="1"/>
      <c r="C7" s="2"/>
      <c r="D7" s="11"/>
      <c r="E7" s="15"/>
      <c r="F7" s="15"/>
      <c r="G7" s="15"/>
      <c r="H7" s="15"/>
      <c r="I7" s="11"/>
      <c r="J7" s="25"/>
      <c r="K7" s="22"/>
      <c r="L7" s="11"/>
      <c r="M7" s="1"/>
      <c r="N7" s="1"/>
      <c r="O7" s="1"/>
      <c r="P7" s="1"/>
      <c r="Q7" s="1"/>
      <c r="R7" s="1"/>
      <c r="S7" s="1"/>
      <c r="T7" s="1"/>
      <c r="U7" s="1"/>
      <c r="V7" s="8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x14ac:dyDescent="0.25">
      <c r="A8" s="7" t="s">
        <v>65</v>
      </c>
      <c r="B8" t="s">
        <v>66</v>
      </c>
      <c r="C8" s="3">
        <v>14639</v>
      </c>
      <c r="D8" s="12"/>
      <c r="E8" s="16">
        <v>0</v>
      </c>
      <c r="F8" s="16">
        <v>0</v>
      </c>
      <c r="G8" s="16">
        <v>0</v>
      </c>
      <c r="H8" s="16">
        <v>18</v>
      </c>
      <c r="I8" s="12"/>
      <c r="J8" s="19">
        <v>0</v>
      </c>
      <c r="K8" s="23"/>
      <c r="L8" s="12"/>
      <c r="M8" t="s">
        <v>33</v>
      </c>
      <c r="N8" t="s">
        <v>34</v>
      </c>
      <c r="O8" t="s">
        <v>67</v>
      </c>
      <c r="P8" t="s">
        <v>68</v>
      </c>
      <c r="Q8" t="s">
        <v>50</v>
      </c>
      <c r="R8" t="s">
        <v>19</v>
      </c>
      <c r="S8" t="s">
        <v>28</v>
      </c>
      <c r="T8">
        <v>12</v>
      </c>
      <c r="U8">
        <v>18</v>
      </c>
      <c r="V8" s="7">
        <v>18</v>
      </c>
      <c r="W8" t="s">
        <v>96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x14ac:dyDescent="0.25">
      <c r="A9" s="7" t="s">
        <v>52</v>
      </c>
      <c r="B9" t="s">
        <v>53</v>
      </c>
      <c r="C9" s="3">
        <v>15290</v>
      </c>
      <c r="D9" s="12"/>
      <c r="E9" s="16">
        <v>0</v>
      </c>
      <c r="F9" s="16">
        <v>11</v>
      </c>
      <c r="G9" s="16">
        <v>0</v>
      </c>
      <c r="H9" s="16">
        <v>7</v>
      </c>
      <c r="I9" s="12"/>
      <c r="J9" s="19">
        <v>0</v>
      </c>
      <c r="K9" s="23"/>
      <c r="L9" s="12"/>
      <c r="M9" t="s">
        <v>54</v>
      </c>
      <c r="N9" t="s">
        <v>40</v>
      </c>
      <c r="O9" t="s">
        <v>51</v>
      </c>
      <c r="Q9" t="s">
        <v>18</v>
      </c>
      <c r="R9" t="s">
        <v>19</v>
      </c>
      <c r="S9" t="s">
        <v>24</v>
      </c>
      <c r="T9">
        <v>16</v>
      </c>
      <c r="U9">
        <v>2</v>
      </c>
      <c r="V9" s="7">
        <v>18</v>
      </c>
      <c r="W9" t="s">
        <v>96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x14ac:dyDescent="0.25">
      <c r="A10" s="8" t="s">
        <v>41</v>
      </c>
      <c r="B10" s="1" t="s">
        <v>42</v>
      </c>
      <c r="C10" s="2">
        <v>15472</v>
      </c>
      <c r="D10" s="12"/>
      <c r="E10" s="15">
        <v>0</v>
      </c>
      <c r="F10" s="15">
        <v>0</v>
      </c>
      <c r="G10" s="15">
        <v>0</v>
      </c>
      <c r="H10" s="15">
        <v>1</v>
      </c>
      <c r="I10" s="11"/>
      <c r="J10" s="25">
        <v>0</v>
      </c>
      <c r="K10" s="22"/>
      <c r="L10" s="11"/>
      <c r="M10" s="1" t="s">
        <v>44</v>
      </c>
      <c r="N10" s="1" t="s">
        <v>36</v>
      </c>
      <c r="O10" s="1" t="s">
        <v>27</v>
      </c>
      <c r="P10" s="1" t="s">
        <v>43</v>
      </c>
      <c r="Q10" s="1" t="s">
        <v>20</v>
      </c>
      <c r="R10" s="1" t="s">
        <v>19</v>
      </c>
      <c r="S10" s="1" t="s">
        <v>21</v>
      </c>
      <c r="T10" s="1">
        <v>17</v>
      </c>
      <c r="U10" s="1">
        <v>1</v>
      </c>
      <c r="V10" s="8">
        <v>1</v>
      </c>
      <c r="W10" t="s">
        <v>96</v>
      </c>
      <c r="X10" s="1"/>
      <c r="Y10" s="1"/>
    </row>
    <row r="11" spans="1:56" x14ac:dyDescent="0.25">
      <c r="A11" s="8" t="s">
        <v>13</v>
      </c>
      <c r="B11" s="1" t="s">
        <v>14</v>
      </c>
      <c r="C11" s="2">
        <v>15752</v>
      </c>
      <c r="D11" s="12"/>
      <c r="E11" s="15">
        <v>0</v>
      </c>
      <c r="F11" s="15">
        <v>0</v>
      </c>
      <c r="G11" s="15">
        <v>0</v>
      </c>
      <c r="H11" s="15">
        <v>2</v>
      </c>
      <c r="I11" s="11"/>
      <c r="J11" s="25">
        <v>0</v>
      </c>
      <c r="K11" s="22"/>
      <c r="L11" s="11"/>
      <c r="M11" s="1" t="s">
        <v>29</v>
      </c>
      <c r="N11" s="1" t="s">
        <v>30</v>
      </c>
      <c r="O11" s="1" t="s">
        <v>17</v>
      </c>
      <c r="P11" s="1" t="s">
        <v>18</v>
      </c>
      <c r="Q11" s="1" t="s">
        <v>18</v>
      </c>
      <c r="R11" s="1" t="s">
        <v>19</v>
      </c>
      <c r="S11" s="1" t="s">
        <v>21</v>
      </c>
      <c r="T11" s="1">
        <v>26</v>
      </c>
      <c r="U11" s="1">
        <v>2</v>
      </c>
      <c r="V11" s="8">
        <v>2</v>
      </c>
      <c r="W11" t="s">
        <v>96</v>
      </c>
      <c r="X11" s="1"/>
      <c r="Y11" s="8"/>
    </row>
    <row r="12" spans="1:56" x14ac:dyDescent="0.25">
      <c r="A12" s="8" t="s">
        <v>37</v>
      </c>
      <c r="B12" s="1" t="s">
        <v>39</v>
      </c>
      <c r="C12" s="2">
        <v>16032</v>
      </c>
      <c r="D12" s="12"/>
      <c r="E12" s="15">
        <v>0</v>
      </c>
      <c r="F12" s="15">
        <v>7</v>
      </c>
      <c r="G12" s="15">
        <v>0</v>
      </c>
      <c r="H12" s="15">
        <v>4</v>
      </c>
      <c r="I12" s="11"/>
      <c r="J12" s="25">
        <v>0</v>
      </c>
      <c r="K12" s="22"/>
      <c r="L12" s="11"/>
      <c r="M12" s="1" t="s">
        <v>38</v>
      </c>
      <c r="N12" s="1" t="s">
        <v>23</v>
      </c>
      <c r="O12" s="1" t="s">
        <v>17</v>
      </c>
      <c r="P12" s="1" t="s">
        <v>18</v>
      </c>
      <c r="Q12" s="1" t="s">
        <v>18</v>
      </c>
      <c r="R12" s="1" t="s">
        <v>19</v>
      </c>
      <c r="S12" s="1" t="s">
        <v>25</v>
      </c>
      <c r="T12" s="1">
        <v>11</v>
      </c>
      <c r="U12" s="1">
        <v>1</v>
      </c>
      <c r="V12" s="8">
        <v>11</v>
      </c>
      <c r="W12" t="s">
        <v>96</v>
      </c>
      <c r="X12" s="1"/>
      <c r="Y12" s="19" t="s">
        <v>103</v>
      </c>
    </row>
    <row r="13" spans="1:56" x14ac:dyDescent="0.25">
      <c r="A13" s="8" t="s">
        <v>45</v>
      </c>
      <c r="B13" s="1" t="s">
        <v>46</v>
      </c>
      <c r="C13" s="2">
        <v>16158</v>
      </c>
      <c r="D13" s="12"/>
      <c r="E13" s="15">
        <v>0</v>
      </c>
      <c r="F13" s="15">
        <v>3</v>
      </c>
      <c r="G13" s="15">
        <v>0</v>
      </c>
      <c r="H13" s="15">
        <v>0</v>
      </c>
      <c r="I13" s="11"/>
      <c r="J13" s="25">
        <v>0</v>
      </c>
      <c r="K13" s="22"/>
      <c r="L13" s="11"/>
      <c r="M13" s="1" t="s">
        <v>47</v>
      </c>
      <c r="N13" s="1" t="s">
        <v>48</v>
      </c>
      <c r="O13" s="1" t="s">
        <v>35</v>
      </c>
      <c r="P13" s="1" t="s">
        <v>49</v>
      </c>
      <c r="Q13" s="1" t="s">
        <v>20</v>
      </c>
      <c r="R13" s="1" t="s">
        <v>19</v>
      </c>
      <c r="S13" s="1" t="s">
        <v>22</v>
      </c>
      <c r="T13" s="1">
        <v>19</v>
      </c>
      <c r="U13" s="1">
        <v>2</v>
      </c>
      <c r="V13" s="8">
        <v>3</v>
      </c>
      <c r="W13" s="1" t="s">
        <v>96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x14ac:dyDescent="0.25">
      <c r="A14" s="17" t="s">
        <v>78</v>
      </c>
      <c r="B14" t="s">
        <v>79</v>
      </c>
      <c r="C14" s="3">
        <v>15038</v>
      </c>
      <c r="D14" s="12"/>
      <c r="E14" s="15">
        <v>0</v>
      </c>
      <c r="F14" s="15">
        <v>0</v>
      </c>
      <c r="G14" s="15">
        <v>0</v>
      </c>
      <c r="H14" s="15">
        <v>1</v>
      </c>
      <c r="I14" s="11"/>
      <c r="J14" s="25">
        <v>0</v>
      </c>
      <c r="K14" s="22"/>
      <c r="L14" s="11"/>
      <c r="M14" s="1"/>
      <c r="N14" s="1"/>
      <c r="O14" s="1"/>
      <c r="P14" s="1"/>
      <c r="Q14" s="1"/>
      <c r="R14" s="1"/>
      <c r="S14" s="1"/>
      <c r="T14" s="1"/>
      <c r="U14" s="1"/>
      <c r="V14" s="8">
        <v>1</v>
      </c>
      <c r="W14" t="s">
        <v>96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x14ac:dyDescent="0.25">
      <c r="A15" s="18" t="s">
        <v>84</v>
      </c>
      <c r="B15" s="1" t="s">
        <v>85</v>
      </c>
      <c r="C15" s="2">
        <v>15710</v>
      </c>
      <c r="D15" s="12"/>
      <c r="E15" s="15">
        <v>0</v>
      </c>
      <c r="F15" s="15">
        <v>0</v>
      </c>
      <c r="G15" s="15">
        <v>0</v>
      </c>
      <c r="H15" s="15">
        <v>3</v>
      </c>
      <c r="I15" s="11"/>
      <c r="J15" s="25">
        <v>0</v>
      </c>
      <c r="K15" s="22"/>
      <c r="L15" s="11"/>
      <c r="M15" s="1"/>
      <c r="N15" s="1"/>
      <c r="O15" s="1"/>
      <c r="P15" s="1"/>
      <c r="Q15" s="1"/>
      <c r="R15" s="1"/>
      <c r="S15" s="1"/>
      <c r="T15" s="1"/>
      <c r="U15" s="1"/>
      <c r="V15" s="8">
        <v>3</v>
      </c>
      <c r="W15" t="s">
        <v>96</v>
      </c>
      <c r="X15" s="1"/>
      <c r="Y15" s="1" t="s">
        <v>100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x14ac:dyDescent="0.25">
      <c r="A16" s="18" t="s">
        <v>86</v>
      </c>
      <c r="B16" s="1" t="s">
        <v>87</v>
      </c>
      <c r="C16" s="2">
        <v>15850</v>
      </c>
      <c r="D16" s="12"/>
      <c r="E16" s="15">
        <v>0</v>
      </c>
      <c r="F16" s="15">
        <v>0</v>
      </c>
      <c r="G16" s="15">
        <v>0</v>
      </c>
      <c r="H16" s="15">
        <v>7</v>
      </c>
      <c r="I16" s="11"/>
      <c r="J16" s="25">
        <v>0</v>
      </c>
      <c r="K16" s="22"/>
      <c r="L16" s="11"/>
      <c r="M16" s="1"/>
      <c r="N16" s="1"/>
      <c r="O16" s="1"/>
      <c r="P16" s="1"/>
      <c r="Q16" s="1"/>
      <c r="R16" s="1"/>
      <c r="S16" s="1"/>
      <c r="T16" s="1"/>
      <c r="U16" s="1"/>
      <c r="V16" s="8">
        <v>7</v>
      </c>
      <c r="W16" t="s">
        <v>96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x14ac:dyDescent="0.25">
      <c r="A17" s="18" t="s">
        <v>90</v>
      </c>
      <c r="B17" s="1" t="s">
        <v>91</v>
      </c>
      <c r="C17" s="2">
        <v>16424</v>
      </c>
      <c r="D17" s="12"/>
      <c r="E17" s="15">
        <v>1</v>
      </c>
      <c r="F17" s="15">
        <v>13</v>
      </c>
      <c r="G17" s="15">
        <v>1</v>
      </c>
      <c r="H17" s="15">
        <v>1</v>
      </c>
      <c r="I17" s="11"/>
      <c r="J17" s="25" t="s">
        <v>75</v>
      </c>
      <c r="K17" s="22"/>
      <c r="L17" s="11"/>
      <c r="M17" s="1"/>
      <c r="N17" s="1"/>
      <c r="O17" s="1"/>
      <c r="P17" s="1"/>
      <c r="Q17" s="1"/>
      <c r="R17" s="1"/>
      <c r="S17" s="1"/>
      <c r="T17" s="1"/>
      <c r="U17" s="1"/>
      <c r="V17" s="8">
        <v>16</v>
      </c>
      <c r="W17" s="1" t="s">
        <v>96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x14ac:dyDescent="0.25">
      <c r="A18" s="18" t="s">
        <v>88</v>
      </c>
      <c r="B18" s="1" t="s">
        <v>89</v>
      </c>
      <c r="C18" s="2">
        <v>16158</v>
      </c>
      <c r="D18" s="12"/>
      <c r="E18" s="15">
        <v>0</v>
      </c>
      <c r="F18" s="15">
        <v>0</v>
      </c>
      <c r="G18" s="15">
        <v>3</v>
      </c>
      <c r="H18" s="15">
        <v>0</v>
      </c>
      <c r="I18" s="11"/>
      <c r="J18" s="25">
        <v>0</v>
      </c>
      <c r="K18" s="22"/>
      <c r="L18" s="11"/>
      <c r="M18" s="1"/>
      <c r="N18" s="1"/>
      <c r="O18" s="1"/>
      <c r="P18" s="1"/>
      <c r="Q18" s="1"/>
      <c r="R18" s="1"/>
      <c r="S18" s="1"/>
      <c r="T18" s="1"/>
      <c r="U18" s="1"/>
      <c r="V18" s="8">
        <v>3</v>
      </c>
      <c r="W18" s="1" t="s">
        <v>99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x14ac:dyDescent="0.25">
      <c r="A19" s="7" t="s">
        <v>58</v>
      </c>
      <c r="B19" t="s">
        <v>59</v>
      </c>
      <c r="C19" s="3">
        <v>14961</v>
      </c>
      <c r="D19" s="12"/>
      <c r="E19" s="16">
        <v>0</v>
      </c>
      <c r="F19" s="16">
        <v>1</v>
      </c>
      <c r="G19" s="16">
        <v>2</v>
      </c>
      <c r="H19" s="16">
        <v>4</v>
      </c>
      <c r="I19" s="12"/>
      <c r="J19" s="19" t="s">
        <v>75</v>
      </c>
      <c r="K19" s="23"/>
      <c r="L19" s="12"/>
      <c r="V19" s="7">
        <v>7</v>
      </c>
      <c r="W19" t="s">
        <v>98</v>
      </c>
    </row>
    <row r="20" spans="1:56" x14ac:dyDescent="0.25">
      <c r="A20" s="17" t="s">
        <v>76</v>
      </c>
      <c r="B20" t="s">
        <v>77</v>
      </c>
      <c r="C20" s="3">
        <v>14695</v>
      </c>
      <c r="D20" s="12"/>
      <c r="E20" s="15">
        <v>0</v>
      </c>
      <c r="F20" s="16">
        <v>4</v>
      </c>
      <c r="G20" s="15">
        <v>0</v>
      </c>
      <c r="H20" s="15">
        <v>2</v>
      </c>
      <c r="I20" s="11"/>
      <c r="J20" s="25">
        <v>0</v>
      </c>
      <c r="K20" s="22"/>
      <c r="L20" s="11"/>
      <c r="M20" s="1"/>
      <c r="N20" s="1"/>
      <c r="O20" s="1"/>
      <c r="P20" s="1"/>
      <c r="Q20" s="1"/>
      <c r="R20" s="1"/>
      <c r="S20" s="1"/>
      <c r="T20" s="1"/>
      <c r="U20" s="1"/>
      <c r="V20" s="7">
        <v>6</v>
      </c>
      <c r="W20" s="1" t="s">
        <v>98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x14ac:dyDescent="0.25">
      <c r="A21" s="17" t="s">
        <v>80</v>
      </c>
      <c r="B21" t="s">
        <v>81</v>
      </c>
      <c r="C21" s="3">
        <v>15066</v>
      </c>
      <c r="D21" s="12"/>
      <c r="E21" s="15">
        <v>4</v>
      </c>
      <c r="F21" s="15">
        <v>1</v>
      </c>
      <c r="G21" s="15">
        <v>2</v>
      </c>
      <c r="H21" s="15">
        <v>1</v>
      </c>
      <c r="I21" s="11"/>
      <c r="J21" s="25">
        <v>0</v>
      </c>
      <c r="K21" s="22"/>
      <c r="L21" s="11"/>
      <c r="M21" s="1"/>
      <c r="N21" s="1"/>
      <c r="O21" s="1"/>
      <c r="P21" s="1"/>
      <c r="Q21" s="1"/>
      <c r="R21" s="1"/>
      <c r="S21" s="1"/>
      <c r="T21" s="1"/>
      <c r="U21" s="1"/>
      <c r="V21" s="8">
        <v>8</v>
      </c>
      <c r="W21" s="1" t="s">
        <v>98</v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x14ac:dyDescent="0.25">
      <c r="A22" s="18" t="s">
        <v>82</v>
      </c>
      <c r="B22" s="1" t="s">
        <v>83</v>
      </c>
      <c r="C22" s="2">
        <v>15402</v>
      </c>
      <c r="D22" s="12"/>
      <c r="E22" s="15">
        <v>3</v>
      </c>
      <c r="F22" s="15">
        <v>2</v>
      </c>
      <c r="G22" s="15">
        <v>2</v>
      </c>
      <c r="H22" s="15">
        <v>7</v>
      </c>
      <c r="I22" s="11"/>
      <c r="J22" s="25">
        <v>0</v>
      </c>
      <c r="K22" s="22"/>
      <c r="L22" s="11"/>
      <c r="M22" s="1"/>
      <c r="N22" s="1"/>
      <c r="O22" s="1"/>
      <c r="P22" s="1"/>
      <c r="Q22" s="1"/>
      <c r="R22" s="1"/>
      <c r="S22" s="1"/>
      <c r="T22" s="1"/>
      <c r="U22" s="1"/>
      <c r="V22" s="8">
        <v>14</v>
      </c>
      <c r="W22" s="1" t="s">
        <v>98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x14ac:dyDescent="0.25">
      <c r="A23" s="8"/>
      <c r="B23" s="1"/>
      <c r="C23" s="2"/>
      <c r="D23" s="12"/>
      <c r="E23" s="15">
        <f>SUM(E8:E22)</f>
        <v>8</v>
      </c>
      <c r="F23" s="15">
        <f>SUM(F8:F22)</f>
        <v>42</v>
      </c>
      <c r="G23" s="15">
        <f>SUM(G8:G22)</f>
        <v>10</v>
      </c>
      <c r="H23" s="15">
        <f>SUM(H8:H22)</f>
        <v>58</v>
      </c>
      <c r="I23" s="11"/>
      <c r="J23" s="25">
        <f>SUM(J8:J22)</f>
        <v>0</v>
      </c>
      <c r="K23" s="22"/>
      <c r="L23" s="11"/>
      <c r="M23" s="1"/>
      <c r="N23" s="1"/>
      <c r="O23" s="1"/>
      <c r="P23" s="1"/>
      <c r="Q23" s="1"/>
      <c r="R23" s="1"/>
      <c r="S23" s="1"/>
      <c r="T23" s="1"/>
      <c r="U23" s="1"/>
      <c r="V23" s="8">
        <f>SUM(V8:V22)</f>
        <v>118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x14ac:dyDescent="0.25">
      <c r="A24" s="8"/>
      <c r="B24" s="1"/>
      <c r="C24" s="2"/>
      <c r="D24" s="12"/>
      <c r="E24" s="20">
        <f>E23/118</f>
        <v>6.7796610169491525E-2</v>
      </c>
      <c r="F24" s="20">
        <f t="shared" ref="F24:H24" si="0">F23/118</f>
        <v>0.3559322033898305</v>
      </c>
      <c r="G24" s="20">
        <f t="shared" si="0"/>
        <v>8.4745762711864403E-2</v>
      </c>
      <c r="H24" s="20">
        <f t="shared" si="0"/>
        <v>0.49152542372881358</v>
      </c>
      <c r="I24" s="11"/>
      <c r="J24" s="26">
        <f>J23/V23</f>
        <v>0</v>
      </c>
      <c r="K24" s="22"/>
      <c r="L24" s="11"/>
      <c r="M24" s="1"/>
      <c r="N24" s="1"/>
      <c r="O24" s="1"/>
      <c r="P24" s="1"/>
      <c r="Q24" s="1"/>
      <c r="R24" s="1"/>
      <c r="S24" s="1"/>
      <c r="T24" s="1"/>
      <c r="U24" s="1"/>
      <c r="V24" s="8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x14ac:dyDescent="0.25">
      <c r="A25" s="8"/>
      <c r="B25" s="1"/>
      <c r="C25" s="2"/>
      <c r="D25" s="12"/>
      <c r="E25" s="15"/>
      <c r="F25" s="15"/>
      <c r="G25" s="15"/>
      <c r="H25" s="15"/>
      <c r="I25" s="11"/>
      <c r="J25" s="25"/>
      <c r="K25" s="22"/>
      <c r="L25" s="11"/>
      <c r="M25" s="1"/>
      <c r="N25" s="1"/>
      <c r="O25" s="1"/>
      <c r="P25" s="1"/>
      <c r="Q25" s="1"/>
      <c r="R25" s="1"/>
      <c r="S25" s="1"/>
      <c r="T25" s="1"/>
      <c r="U25" s="1"/>
      <c r="V25" s="8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x14ac:dyDescent="0.25">
      <c r="A26" s="8"/>
      <c r="B26" s="1"/>
      <c r="C26" s="2"/>
      <c r="D26" s="12"/>
      <c r="E26" s="15"/>
      <c r="F26" s="15"/>
      <c r="G26" s="15"/>
      <c r="H26" s="15"/>
      <c r="I26" s="11"/>
      <c r="J26" s="25"/>
      <c r="K26" s="22"/>
      <c r="L26" s="11"/>
      <c r="M26" s="1"/>
      <c r="N26" s="1"/>
      <c r="O26" s="1"/>
      <c r="P26" s="1"/>
      <c r="Q26" s="1"/>
      <c r="R26" s="1"/>
      <c r="S26" s="1"/>
      <c r="T26" s="1"/>
      <c r="U26" s="1"/>
      <c r="V26" s="8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x14ac:dyDescent="0.25">
      <c r="A27" s="7" t="s">
        <v>65</v>
      </c>
      <c r="B27" t="s">
        <v>66</v>
      </c>
      <c r="C27" s="3">
        <v>14639</v>
      </c>
      <c r="D27" s="12"/>
      <c r="E27" s="16">
        <v>0</v>
      </c>
      <c r="F27" s="16">
        <v>0</v>
      </c>
      <c r="G27" s="16">
        <v>0</v>
      </c>
      <c r="H27" s="16">
        <v>18</v>
      </c>
      <c r="I27" s="12"/>
      <c r="J27" s="19">
        <v>0</v>
      </c>
      <c r="K27" s="23"/>
      <c r="L27" s="12"/>
      <c r="M27" t="s">
        <v>33</v>
      </c>
      <c r="N27" t="s">
        <v>34</v>
      </c>
      <c r="O27" t="s">
        <v>67</v>
      </c>
      <c r="P27" t="s">
        <v>68</v>
      </c>
      <c r="Q27" t="s">
        <v>50</v>
      </c>
      <c r="R27" t="s">
        <v>19</v>
      </c>
      <c r="S27" t="s">
        <v>28</v>
      </c>
      <c r="T27">
        <v>12</v>
      </c>
      <c r="U27">
        <v>18</v>
      </c>
      <c r="V27" s="7">
        <v>18</v>
      </c>
      <c r="W27" t="s">
        <v>97</v>
      </c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x14ac:dyDescent="0.25">
      <c r="A28" s="7" t="s">
        <v>58</v>
      </c>
      <c r="B28" t="s">
        <v>59</v>
      </c>
      <c r="C28" s="3">
        <v>14961</v>
      </c>
      <c r="D28" s="12"/>
      <c r="E28" s="16">
        <v>2</v>
      </c>
      <c r="F28" s="16">
        <v>1</v>
      </c>
      <c r="G28" s="16">
        <v>0</v>
      </c>
      <c r="H28" s="16">
        <v>4</v>
      </c>
      <c r="I28" s="12"/>
      <c r="J28" s="19" t="s">
        <v>107</v>
      </c>
      <c r="K28" s="23"/>
      <c r="L28" s="12"/>
      <c r="M28" t="s">
        <v>60</v>
      </c>
      <c r="N28" t="s">
        <v>56</v>
      </c>
      <c r="O28" t="s">
        <v>61</v>
      </c>
      <c r="P28" t="s">
        <v>62</v>
      </c>
      <c r="Q28" t="s">
        <v>55</v>
      </c>
      <c r="R28" t="s">
        <v>19</v>
      </c>
      <c r="S28" t="s">
        <v>26</v>
      </c>
      <c r="T28">
        <v>171</v>
      </c>
      <c r="U28">
        <v>7</v>
      </c>
      <c r="V28" s="7">
        <v>7</v>
      </c>
      <c r="W28" t="s">
        <v>97</v>
      </c>
    </row>
    <row r="29" spans="1:56" x14ac:dyDescent="0.25">
      <c r="A29" s="7" t="s">
        <v>52</v>
      </c>
      <c r="B29" t="s">
        <v>53</v>
      </c>
      <c r="C29" s="3">
        <v>15290</v>
      </c>
      <c r="D29" s="12"/>
      <c r="E29" s="16">
        <v>0</v>
      </c>
      <c r="F29" s="16">
        <v>11</v>
      </c>
      <c r="G29" s="16">
        <v>0</v>
      </c>
      <c r="H29" s="16">
        <v>7</v>
      </c>
      <c r="I29" s="12"/>
      <c r="J29" s="19">
        <v>0</v>
      </c>
      <c r="K29" s="23"/>
      <c r="L29" s="12"/>
      <c r="M29" t="s">
        <v>54</v>
      </c>
      <c r="N29" t="s">
        <v>40</v>
      </c>
      <c r="O29" t="s">
        <v>51</v>
      </c>
      <c r="Q29" t="s">
        <v>18</v>
      </c>
      <c r="R29" t="s">
        <v>19</v>
      </c>
      <c r="S29" t="s">
        <v>24</v>
      </c>
      <c r="T29">
        <v>16</v>
      </c>
      <c r="U29">
        <v>2</v>
      </c>
      <c r="V29" s="7">
        <v>18</v>
      </c>
      <c r="W29" t="s">
        <v>97</v>
      </c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x14ac:dyDescent="0.25">
      <c r="A30" s="8" t="s">
        <v>41</v>
      </c>
      <c r="B30" s="1" t="s">
        <v>42</v>
      </c>
      <c r="C30" s="2">
        <v>15472</v>
      </c>
      <c r="D30" s="12"/>
      <c r="E30" s="15">
        <v>0</v>
      </c>
      <c r="F30" s="15">
        <v>0</v>
      </c>
      <c r="G30" s="15">
        <v>0</v>
      </c>
      <c r="H30" s="15">
        <v>1</v>
      </c>
      <c r="I30" s="11"/>
      <c r="J30" s="25">
        <v>0</v>
      </c>
      <c r="K30" s="22"/>
      <c r="L30" s="11"/>
      <c r="M30" s="1" t="s">
        <v>44</v>
      </c>
      <c r="N30" s="1" t="s">
        <v>36</v>
      </c>
      <c r="O30" s="1" t="s">
        <v>27</v>
      </c>
      <c r="P30" s="1" t="s">
        <v>43</v>
      </c>
      <c r="Q30" s="1" t="s">
        <v>20</v>
      </c>
      <c r="R30" s="1" t="s">
        <v>19</v>
      </c>
      <c r="S30" s="1" t="s">
        <v>21</v>
      </c>
      <c r="T30" s="1">
        <v>17</v>
      </c>
      <c r="U30" s="1">
        <v>1</v>
      </c>
      <c r="V30" s="8">
        <v>1</v>
      </c>
      <c r="W30" t="s">
        <v>97</v>
      </c>
      <c r="X30" s="1"/>
      <c r="Y30" s="1"/>
    </row>
    <row r="31" spans="1:56" x14ac:dyDescent="0.25">
      <c r="A31" s="8" t="s">
        <v>13</v>
      </c>
      <c r="B31" s="1" t="s">
        <v>14</v>
      </c>
      <c r="C31" s="2">
        <v>15752</v>
      </c>
      <c r="D31" s="12"/>
      <c r="E31" s="15">
        <v>0</v>
      </c>
      <c r="F31" s="15">
        <v>0</v>
      </c>
      <c r="G31" s="15">
        <v>0</v>
      </c>
      <c r="H31" s="15">
        <v>2</v>
      </c>
      <c r="I31" s="11"/>
      <c r="J31" s="25">
        <v>0</v>
      </c>
      <c r="K31" s="22"/>
      <c r="L31" s="11"/>
      <c r="M31" s="1" t="s">
        <v>29</v>
      </c>
      <c r="N31" s="1" t="s">
        <v>30</v>
      </c>
      <c r="O31" s="1" t="s">
        <v>17</v>
      </c>
      <c r="P31" s="1" t="s">
        <v>18</v>
      </c>
      <c r="Q31" s="1" t="s">
        <v>18</v>
      </c>
      <c r="R31" s="1" t="s">
        <v>19</v>
      </c>
      <c r="S31" s="1" t="s">
        <v>21</v>
      </c>
      <c r="T31" s="1">
        <v>26</v>
      </c>
      <c r="U31" s="1">
        <v>2</v>
      </c>
      <c r="V31" s="8">
        <v>2</v>
      </c>
      <c r="W31" t="s">
        <v>97</v>
      </c>
      <c r="X31" s="1"/>
      <c r="Y31" s="1"/>
    </row>
    <row r="32" spans="1:56" x14ac:dyDescent="0.25">
      <c r="A32" s="8" t="s">
        <v>37</v>
      </c>
      <c r="B32" s="1" t="s">
        <v>39</v>
      </c>
      <c r="C32" s="2">
        <v>16032</v>
      </c>
      <c r="D32" s="12"/>
      <c r="E32" s="15">
        <v>0</v>
      </c>
      <c r="F32" s="15">
        <v>7</v>
      </c>
      <c r="G32" s="15">
        <v>0</v>
      </c>
      <c r="H32" s="15">
        <v>4</v>
      </c>
      <c r="I32" s="11"/>
      <c r="J32" s="25">
        <v>0</v>
      </c>
      <c r="K32" s="22"/>
      <c r="L32" s="11"/>
      <c r="M32" s="1" t="s">
        <v>38</v>
      </c>
      <c r="N32" s="1" t="s">
        <v>23</v>
      </c>
      <c r="O32" s="1" t="s">
        <v>17</v>
      </c>
      <c r="P32" s="1" t="s">
        <v>18</v>
      </c>
      <c r="Q32" s="1" t="s">
        <v>18</v>
      </c>
      <c r="R32" s="1" t="s">
        <v>19</v>
      </c>
      <c r="S32" s="1" t="s">
        <v>25</v>
      </c>
      <c r="T32" s="1">
        <v>11</v>
      </c>
      <c r="U32" s="1">
        <v>1</v>
      </c>
      <c r="V32" s="8">
        <v>11</v>
      </c>
      <c r="W32" t="s">
        <v>97</v>
      </c>
      <c r="X32" s="1"/>
      <c r="Y32" s="19"/>
    </row>
    <row r="33" spans="1:56" x14ac:dyDescent="0.25">
      <c r="A33" s="8" t="s">
        <v>45</v>
      </c>
      <c r="B33" s="1" t="s">
        <v>46</v>
      </c>
      <c r="C33" s="2">
        <v>16158</v>
      </c>
      <c r="D33" s="12"/>
      <c r="E33" s="15">
        <v>0</v>
      </c>
      <c r="F33" s="15">
        <v>3</v>
      </c>
      <c r="G33" s="15">
        <v>0</v>
      </c>
      <c r="H33" s="15">
        <v>0</v>
      </c>
      <c r="I33" s="11"/>
      <c r="J33" s="25">
        <v>0</v>
      </c>
      <c r="K33" s="22"/>
      <c r="L33" s="11"/>
      <c r="M33" s="1" t="s">
        <v>47</v>
      </c>
      <c r="N33" s="1" t="s">
        <v>48</v>
      </c>
      <c r="O33" s="1" t="s">
        <v>35</v>
      </c>
      <c r="P33" s="1" t="s">
        <v>49</v>
      </c>
      <c r="Q33" s="1" t="s">
        <v>20</v>
      </c>
      <c r="R33" s="1" t="s">
        <v>19</v>
      </c>
      <c r="S33" s="1" t="s">
        <v>22</v>
      </c>
      <c r="T33" s="1">
        <v>19</v>
      </c>
      <c r="U33" s="1">
        <v>2</v>
      </c>
      <c r="V33" s="8">
        <v>3</v>
      </c>
      <c r="W33" s="1" t="s">
        <v>97</v>
      </c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x14ac:dyDescent="0.25">
      <c r="A34" s="17" t="s">
        <v>76</v>
      </c>
      <c r="B34" t="s">
        <v>77</v>
      </c>
      <c r="C34" s="3">
        <v>14695</v>
      </c>
      <c r="D34" s="12"/>
      <c r="E34" s="15">
        <v>0</v>
      </c>
      <c r="F34" s="16">
        <v>5</v>
      </c>
      <c r="G34" s="15">
        <v>0</v>
      </c>
      <c r="H34" s="16">
        <v>1</v>
      </c>
      <c r="I34" s="11"/>
      <c r="J34" s="25">
        <v>0</v>
      </c>
      <c r="K34" s="22"/>
      <c r="L34" s="11"/>
      <c r="M34" s="1"/>
      <c r="N34" s="1"/>
      <c r="O34" s="1"/>
      <c r="P34" s="1"/>
      <c r="Q34" s="1"/>
      <c r="R34" s="1"/>
      <c r="S34" s="1"/>
      <c r="T34" s="1"/>
      <c r="U34" s="1"/>
      <c r="V34" s="7">
        <v>6</v>
      </c>
      <c r="W34" s="1" t="s">
        <v>97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x14ac:dyDescent="0.25">
      <c r="A35" s="17" t="s">
        <v>78</v>
      </c>
      <c r="B35" t="s">
        <v>79</v>
      </c>
      <c r="C35" s="3">
        <v>15038</v>
      </c>
      <c r="D35" s="12"/>
      <c r="E35" s="15">
        <v>0</v>
      </c>
      <c r="F35" s="15">
        <v>0</v>
      </c>
      <c r="G35" s="15">
        <v>0</v>
      </c>
      <c r="H35" s="15">
        <v>1</v>
      </c>
      <c r="I35" s="11"/>
      <c r="J35" s="25">
        <v>0</v>
      </c>
      <c r="K35" s="22"/>
      <c r="L35" s="11"/>
      <c r="M35" s="1"/>
      <c r="N35" s="1"/>
      <c r="O35" s="1"/>
      <c r="P35" s="1"/>
      <c r="Q35" s="1"/>
      <c r="R35" s="1"/>
      <c r="S35" s="1"/>
      <c r="T35" s="1"/>
      <c r="U35" s="1"/>
      <c r="V35" s="8">
        <v>1</v>
      </c>
      <c r="W35" t="s">
        <v>97</v>
      </c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x14ac:dyDescent="0.25">
      <c r="A36" s="17" t="s">
        <v>80</v>
      </c>
      <c r="B36" t="s">
        <v>81</v>
      </c>
      <c r="C36" s="3">
        <v>15066</v>
      </c>
      <c r="D36" s="12"/>
      <c r="E36" s="15">
        <v>4</v>
      </c>
      <c r="F36" s="15">
        <v>1</v>
      </c>
      <c r="G36" s="15">
        <v>3</v>
      </c>
      <c r="H36" s="15">
        <v>1</v>
      </c>
      <c r="I36" s="11"/>
      <c r="J36" s="25">
        <v>0</v>
      </c>
      <c r="K36" s="22" t="s">
        <v>108</v>
      </c>
      <c r="L36" s="11"/>
      <c r="M36" s="1"/>
      <c r="N36" s="1"/>
      <c r="O36" s="1"/>
      <c r="P36" s="1"/>
      <c r="Q36" s="1"/>
      <c r="R36" s="1"/>
      <c r="S36" s="1"/>
      <c r="T36" s="1"/>
      <c r="U36" s="1"/>
      <c r="V36" s="8">
        <v>9</v>
      </c>
      <c r="W36" s="1" t="s">
        <v>97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x14ac:dyDescent="0.25">
      <c r="A37" s="18" t="s">
        <v>82</v>
      </c>
      <c r="B37" s="1" t="s">
        <v>83</v>
      </c>
      <c r="C37" s="2">
        <v>15402</v>
      </c>
      <c r="D37" s="12"/>
      <c r="E37" s="15">
        <v>3</v>
      </c>
      <c r="F37" s="15">
        <v>1</v>
      </c>
      <c r="G37" s="15">
        <v>2</v>
      </c>
      <c r="H37" s="15">
        <v>6</v>
      </c>
      <c r="I37" s="11"/>
      <c r="J37" s="25">
        <v>0</v>
      </c>
      <c r="K37" s="22"/>
      <c r="L37" s="11"/>
      <c r="M37" s="1"/>
      <c r="N37" s="1"/>
      <c r="O37" s="1"/>
      <c r="P37" s="1"/>
      <c r="Q37" s="1"/>
      <c r="R37" s="1"/>
      <c r="S37" s="1"/>
      <c r="T37" s="1"/>
      <c r="U37" s="1"/>
      <c r="V37" s="8">
        <v>12</v>
      </c>
      <c r="W37" s="1" t="s">
        <v>97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x14ac:dyDescent="0.25">
      <c r="A38" s="18" t="s">
        <v>84</v>
      </c>
      <c r="B38" s="1" t="s">
        <v>85</v>
      </c>
      <c r="C38" s="2">
        <v>15710</v>
      </c>
      <c r="D38" s="12"/>
      <c r="E38" s="15">
        <v>0</v>
      </c>
      <c r="F38" s="15">
        <v>0</v>
      </c>
      <c r="G38" s="15">
        <v>0</v>
      </c>
      <c r="H38" s="15">
        <v>3</v>
      </c>
      <c r="I38" s="11"/>
      <c r="J38" s="25">
        <v>0</v>
      </c>
      <c r="K38" s="22"/>
      <c r="L38" s="11"/>
      <c r="M38" s="1"/>
      <c r="N38" s="1"/>
      <c r="O38" s="1"/>
      <c r="P38" s="1"/>
      <c r="Q38" s="1"/>
      <c r="R38" s="1"/>
      <c r="S38" s="1"/>
      <c r="T38" s="1"/>
      <c r="U38" s="1"/>
      <c r="V38" s="8">
        <v>3</v>
      </c>
      <c r="W38" t="s">
        <v>97</v>
      </c>
      <c r="X38" s="1"/>
      <c r="Y38" s="1" t="s">
        <v>100</v>
      </c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x14ac:dyDescent="0.25">
      <c r="A39" s="18" t="s">
        <v>86</v>
      </c>
      <c r="B39" s="1" t="s">
        <v>87</v>
      </c>
      <c r="C39" s="2">
        <v>15850</v>
      </c>
      <c r="D39" s="12"/>
      <c r="E39" s="15">
        <v>0</v>
      </c>
      <c r="F39" s="15">
        <v>0</v>
      </c>
      <c r="G39" s="15">
        <v>0</v>
      </c>
      <c r="H39" s="15">
        <v>7</v>
      </c>
      <c r="I39" s="11"/>
      <c r="J39" s="25">
        <v>0</v>
      </c>
      <c r="K39" s="22"/>
      <c r="L39" s="11"/>
      <c r="M39" s="1"/>
      <c r="N39" s="1"/>
      <c r="O39" s="1"/>
      <c r="P39" s="1"/>
      <c r="Q39" s="1"/>
      <c r="R39" s="1"/>
      <c r="S39" s="1"/>
      <c r="T39" s="1"/>
      <c r="U39" s="1"/>
      <c r="V39" s="8">
        <v>7</v>
      </c>
      <c r="W39" t="s">
        <v>97</v>
      </c>
      <c r="X39" s="1"/>
      <c r="Y39" s="8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x14ac:dyDescent="0.25">
      <c r="A40" s="18" t="s">
        <v>90</v>
      </c>
      <c r="B40" s="1" t="s">
        <v>91</v>
      </c>
      <c r="C40" s="2">
        <v>16424</v>
      </c>
      <c r="D40" s="12"/>
      <c r="E40" s="15">
        <v>1</v>
      </c>
      <c r="F40" s="15">
        <v>14</v>
      </c>
      <c r="G40" s="15">
        <v>1</v>
      </c>
      <c r="H40" s="15">
        <v>0</v>
      </c>
      <c r="I40" s="11"/>
      <c r="J40" s="25" t="s">
        <v>75</v>
      </c>
      <c r="K40" s="22"/>
      <c r="L40" s="11"/>
      <c r="M40" s="1"/>
      <c r="N40" s="1"/>
      <c r="O40" s="1"/>
      <c r="P40" s="1"/>
      <c r="Q40" s="1"/>
      <c r="R40" s="1"/>
      <c r="S40" s="1"/>
      <c r="T40" s="1"/>
      <c r="U40" s="1"/>
      <c r="V40" s="8">
        <v>16</v>
      </c>
      <c r="W40" s="1" t="s">
        <v>97</v>
      </c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x14ac:dyDescent="0.25">
      <c r="A41" s="18" t="s">
        <v>88</v>
      </c>
      <c r="B41" s="1" t="s">
        <v>89</v>
      </c>
      <c r="C41" s="2">
        <v>16158</v>
      </c>
      <c r="D41" s="12"/>
      <c r="E41" s="15">
        <v>0</v>
      </c>
      <c r="F41" s="15">
        <v>0</v>
      </c>
      <c r="G41" s="15">
        <v>1</v>
      </c>
      <c r="H41" s="15">
        <v>2</v>
      </c>
      <c r="I41" s="11"/>
      <c r="J41" s="25">
        <v>0</v>
      </c>
      <c r="K41" s="22"/>
      <c r="L41" s="11"/>
      <c r="M41" s="1"/>
      <c r="N41" s="1"/>
      <c r="O41" s="1"/>
      <c r="P41" s="1"/>
      <c r="Q41" s="1"/>
      <c r="R41" s="1"/>
      <c r="S41" s="1"/>
      <c r="T41" s="1"/>
      <c r="U41" s="1"/>
      <c r="V41" s="8">
        <v>3</v>
      </c>
      <c r="W41" s="1" t="s">
        <v>101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x14ac:dyDescent="0.25">
      <c r="A42" s="8"/>
      <c r="B42" s="1"/>
      <c r="C42" s="2"/>
      <c r="D42" s="12"/>
      <c r="E42" s="15">
        <f>SUM(E27:E41)</f>
        <v>10</v>
      </c>
      <c r="F42" s="15">
        <f>SUM(F27:F41)</f>
        <v>43</v>
      </c>
      <c r="G42" s="15">
        <f>SUM(G27:G41)</f>
        <v>7</v>
      </c>
      <c r="H42" s="15">
        <f>SUM(H27:H41)</f>
        <v>57</v>
      </c>
      <c r="I42" s="11"/>
      <c r="J42" s="25">
        <f>SUM(J27:J41)</f>
        <v>0</v>
      </c>
      <c r="K42" s="22"/>
      <c r="L42" s="11"/>
      <c r="M42" s="1"/>
      <c r="N42" s="1"/>
      <c r="O42" s="1"/>
      <c r="P42" s="1"/>
      <c r="Q42" s="1"/>
      <c r="R42" s="1"/>
      <c r="S42" s="1"/>
      <c r="T42" s="1"/>
      <c r="U42" s="1"/>
      <c r="V42" s="8">
        <f>SUM(V27:V41)</f>
        <v>117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x14ac:dyDescent="0.25">
      <c r="A43" s="8"/>
      <c r="B43" s="1"/>
      <c r="C43" s="2"/>
      <c r="D43" s="12"/>
      <c r="E43" s="20">
        <f>E42/117</f>
        <v>8.5470085470085472E-2</v>
      </c>
      <c r="F43" s="20">
        <f t="shared" ref="F43:H43" si="1">F42/117</f>
        <v>0.36752136752136755</v>
      </c>
      <c r="G43" s="20">
        <f t="shared" si="1"/>
        <v>5.9829059829059832E-2</v>
      </c>
      <c r="H43" s="20">
        <f t="shared" si="1"/>
        <v>0.48717948717948717</v>
      </c>
      <c r="I43" s="11"/>
      <c r="J43" s="26">
        <f>J42/V42</f>
        <v>0</v>
      </c>
      <c r="K43" s="22"/>
      <c r="L43" s="11"/>
      <c r="M43" s="1"/>
      <c r="N43" s="1"/>
      <c r="O43" s="1"/>
      <c r="P43" s="1"/>
      <c r="Q43" s="1"/>
      <c r="R43" s="1"/>
      <c r="S43" s="1"/>
      <c r="T43" s="1"/>
      <c r="U43" s="1"/>
      <c r="V43" s="8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x14ac:dyDescent="0.25">
      <c r="A44" s="8"/>
      <c r="B44" s="1"/>
      <c r="C44" s="2"/>
      <c r="D44" s="12"/>
      <c r="E44" s="15"/>
      <c r="F44" s="15"/>
      <c r="G44" s="15"/>
      <c r="H44" s="15"/>
      <c r="I44" s="11"/>
      <c r="J44" s="25"/>
      <c r="K44" s="22"/>
      <c r="L44" s="11"/>
      <c r="M44" s="1"/>
      <c r="N44" s="1"/>
      <c r="O44" s="1"/>
      <c r="P44" s="1"/>
      <c r="Q44" s="1"/>
      <c r="R44" s="1"/>
      <c r="S44" s="1"/>
      <c r="T44" s="1"/>
      <c r="U44" s="1"/>
      <c r="V44" s="8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x14ac:dyDescent="0.25">
      <c r="A45" s="8"/>
      <c r="B45" s="1"/>
      <c r="C45" s="2"/>
      <c r="D45" s="12"/>
      <c r="E45" s="15"/>
      <c r="F45" s="15"/>
      <c r="G45" s="15"/>
      <c r="H45" s="15"/>
      <c r="I45" s="11"/>
      <c r="J45" s="25"/>
      <c r="K45" s="22"/>
      <c r="L45" s="11"/>
      <c r="M45" s="1"/>
      <c r="N45" s="1"/>
      <c r="O45" s="1"/>
      <c r="P45" s="1"/>
      <c r="Q45" s="1"/>
      <c r="R45" s="1"/>
      <c r="S45" s="1"/>
      <c r="T45" s="1"/>
      <c r="U45" s="1"/>
      <c r="V45" s="8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x14ac:dyDescent="0.25">
      <c r="A46" s="8" t="s">
        <v>102</v>
      </c>
      <c r="B46" s="1"/>
      <c r="C46" s="2"/>
      <c r="D46" s="12"/>
      <c r="E46" s="27">
        <f>E24-E43</f>
        <v>-1.7673475300593947E-2</v>
      </c>
      <c r="F46" s="27">
        <f t="shared" ref="F46:H46" si="2">F24-F43</f>
        <v>-1.1589164131537044E-2</v>
      </c>
      <c r="G46" s="27">
        <f t="shared" si="2"/>
        <v>2.4916702882804571E-2</v>
      </c>
      <c r="H46" s="27">
        <f t="shared" si="2"/>
        <v>4.3459365493264124E-3</v>
      </c>
      <c r="I46" s="11"/>
      <c r="J46" s="27">
        <f>J24-J43</f>
        <v>0</v>
      </c>
      <c r="K46" s="22"/>
      <c r="L46" s="11"/>
      <c r="M46" s="1"/>
      <c r="N46" s="1"/>
      <c r="O46" s="1"/>
      <c r="P46" s="1"/>
      <c r="Q46" s="1"/>
      <c r="R46" s="1"/>
      <c r="S46" s="1"/>
      <c r="T46" s="1"/>
      <c r="U46" s="1"/>
      <c r="V46" s="8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x14ac:dyDescent="0.25">
      <c r="A47" s="8"/>
      <c r="B47" s="1"/>
      <c r="C47" s="2"/>
      <c r="D47" s="12"/>
      <c r="E47" s="15"/>
      <c r="F47" s="15"/>
      <c r="G47" s="15"/>
      <c r="H47" s="15"/>
      <c r="I47" s="11"/>
      <c r="J47" s="25"/>
      <c r="K47" s="22"/>
      <c r="L47" s="11"/>
      <c r="M47" s="1"/>
      <c r="N47" s="1"/>
      <c r="O47" s="1"/>
      <c r="P47" s="1"/>
      <c r="Q47" s="1"/>
      <c r="R47" s="1"/>
      <c r="S47" s="1"/>
      <c r="T47" s="1"/>
      <c r="U47" s="1"/>
      <c r="V47" s="8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x14ac:dyDescent="0.25">
      <c r="A48" s="8"/>
      <c r="B48" s="1"/>
      <c r="C48" s="2"/>
      <c r="D48" s="12"/>
      <c r="E48" s="15"/>
      <c r="F48" s="15"/>
      <c r="G48" s="15"/>
      <c r="H48" s="15"/>
      <c r="I48" s="11"/>
      <c r="J48" s="25"/>
      <c r="K48" s="22"/>
      <c r="L48" s="11"/>
      <c r="M48" s="1"/>
      <c r="N48" s="1"/>
      <c r="O48" s="1"/>
      <c r="P48" s="1"/>
      <c r="Q48" s="1"/>
      <c r="R48" s="1"/>
      <c r="S48" s="1"/>
      <c r="T48" s="1"/>
      <c r="U48" s="1"/>
      <c r="V48" s="8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x14ac:dyDescent="0.25">
      <c r="A49" s="8"/>
      <c r="B49" s="1"/>
      <c r="C49" s="2"/>
      <c r="D49" s="12"/>
      <c r="E49" s="15"/>
      <c r="F49" s="15"/>
      <c r="G49" s="15"/>
      <c r="H49" s="15"/>
      <c r="I49" s="11"/>
      <c r="J49" s="25"/>
      <c r="K49" s="22"/>
      <c r="L49" s="11"/>
      <c r="M49" s="1"/>
      <c r="N49" s="1"/>
      <c r="O49" s="1"/>
      <c r="P49" s="1"/>
      <c r="Q49" s="1"/>
      <c r="R49" s="1"/>
      <c r="S49" s="1"/>
      <c r="T49" s="1"/>
      <c r="U49" s="1"/>
      <c r="V49" s="8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x14ac:dyDescent="0.25">
      <c r="A50" s="8"/>
      <c r="B50" s="1"/>
      <c r="C50" s="2"/>
      <c r="D50" s="12"/>
      <c r="E50" s="15"/>
      <c r="F50" s="15"/>
      <c r="G50" s="15"/>
      <c r="H50" s="15"/>
      <c r="I50" s="11"/>
      <c r="J50" s="25"/>
      <c r="K50" s="22"/>
      <c r="L50" s="11"/>
      <c r="M50" s="1"/>
      <c r="N50" s="1"/>
      <c r="O50" s="1"/>
      <c r="P50" s="1"/>
      <c r="Q50" s="1"/>
      <c r="R50" s="1"/>
      <c r="S50" s="1"/>
      <c r="T50" s="1"/>
      <c r="U50" s="1"/>
      <c r="V50" s="8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x14ac:dyDescent="0.25">
      <c r="A51" s="8"/>
      <c r="B51" s="1"/>
      <c r="C51" s="2"/>
      <c r="D51" s="12"/>
      <c r="E51" s="15"/>
      <c r="F51" s="15"/>
      <c r="G51" s="15"/>
      <c r="H51" s="15"/>
      <c r="I51" s="11"/>
      <c r="J51" s="25"/>
      <c r="K51" s="22"/>
      <c r="L51" s="11"/>
      <c r="M51" s="1"/>
      <c r="N51" s="1"/>
      <c r="O51" s="1"/>
      <c r="P51" s="1"/>
      <c r="Q51" s="1"/>
      <c r="R51" s="1"/>
      <c r="S51" s="1"/>
      <c r="T51" s="1"/>
      <c r="U51" s="1"/>
      <c r="V51" s="8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x14ac:dyDescent="0.25">
      <c r="A52" s="8"/>
      <c r="B52" s="1"/>
      <c r="C52" s="2"/>
      <c r="D52" s="12"/>
      <c r="E52" s="15"/>
      <c r="F52" s="15"/>
      <c r="G52" s="15"/>
      <c r="H52" s="15"/>
      <c r="I52" s="11"/>
      <c r="J52" s="25"/>
      <c r="K52" s="22"/>
      <c r="L52" s="11"/>
      <c r="M52" s="1"/>
      <c r="N52" s="1"/>
      <c r="O52" s="1"/>
      <c r="P52" s="1"/>
      <c r="Q52" s="1"/>
      <c r="R52" s="1"/>
      <c r="S52" s="1"/>
      <c r="T52" s="1"/>
      <c r="U52" s="1"/>
      <c r="V52" s="8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x14ac:dyDescent="0.25">
      <c r="A53" s="8"/>
      <c r="B53" s="1"/>
      <c r="C53" s="2"/>
      <c r="D53" s="12"/>
      <c r="E53" s="15"/>
      <c r="F53" s="15"/>
      <c r="G53" s="15"/>
      <c r="H53" s="15"/>
      <c r="I53" s="11"/>
      <c r="J53" s="25"/>
      <c r="K53" s="22"/>
      <c r="L53" s="11"/>
      <c r="M53" s="1"/>
      <c r="N53" s="1"/>
      <c r="O53" s="1"/>
      <c r="P53" s="1"/>
      <c r="Q53" s="1"/>
      <c r="R53" s="1"/>
      <c r="S53" s="1"/>
      <c r="T53" s="1"/>
      <c r="U53" s="1"/>
      <c r="V53" s="8"/>
      <c r="W53" s="1"/>
      <c r="X53" s="1"/>
      <c r="Y53" s="1"/>
    </row>
    <row r="54" spans="1:56" x14ac:dyDescent="0.25">
      <c r="A54" s="9" t="s">
        <v>70</v>
      </c>
      <c r="C54" s="3"/>
      <c r="D54" s="12"/>
      <c r="I54" s="12"/>
      <c r="K54" s="23"/>
      <c r="L54" s="12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</row>
    <row r="55" spans="1:56" x14ac:dyDescent="0.25">
      <c r="A55" s="7" t="s">
        <v>63</v>
      </c>
      <c r="B55" t="s">
        <v>64</v>
      </c>
      <c r="C55" s="3">
        <v>14695</v>
      </c>
      <c r="D55" s="12"/>
      <c r="E55" s="16" t="s">
        <v>75</v>
      </c>
      <c r="F55" s="16" t="s">
        <v>75</v>
      </c>
      <c r="G55" s="16">
        <v>2</v>
      </c>
      <c r="H55" s="16">
        <v>0</v>
      </c>
      <c r="I55" s="12"/>
      <c r="J55" s="19">
        <v>0</v>
      </c>
      <c r="K55" s="23"/>
      <c r="L55" s="12"/>
      <c r="V55" s="7">
        <v>2</v>
      </c>
      <c r="W55" t="s">
        <v>96</v>
      </c>
    </row>
    <row r="56" spans="1:56" x14ac:dyDescent="0.25">
      <c r="A56" s="8" t="s">
        <v>15</v>
      </c>
      <c r="B56" s="1" t="s">
        <v>16</v>
      </c>
      <c r="C56" s="2">
        <v>15801</v>
      </c>
      <c r="D56" s="12"/>
      <c r="E56" s="16" t="s">
        <v>75</v>
      </c>
      <c r="F56" s="16" t="s">
        <v>75</v>
      </c>
      <c r="G56" s="15">
        <v>8</v>
      </c>
      <c r="H56" s="15">
        <v>3</v>
      </c>
      <c r="I56" s="11"/>
      <c r="J56" s="25">
        <v>5</v>
      </c>
      <c r="K56" s="22"/>
      <c r="L56" s="11"/>
      <c r="M56" s="1"/>
      <c r="N56" s="1"/>
      <c r="O56" s="1"/>
      <c r="P56" s="1"/>
      <c r="Q56" s="1"/>
      <c r="R56" s="1"/>
      <c r="S56" s="1"/>
      <c r="T56" s="1"/>
      <c r="U56" s="1"/>
      <c r="V56" s="8">
        <v>11</v>
      </c>
      <c r="W56" s="1" t="s">
        <v>96</v>
      </c>
      <c r="X56" s="1"/>
      <c r="Y56" s="8"/>
    </row>
    <row r="57" spans="1:56" x14ac:dyDescent="0.25">
      <c r="A57" s="17" t="s">
        <v>92</v>
      </c>
      <c r="B57" t="s">
        <v>93</v>
      </c>
      <c r="C57" s="3">
        <v>14681</v>
      </c>
      <c r="D57" s="12"/>
      <c r="E57" s="16" t="s">
        <v>75</v>
      </c>
      <c r="F57" s="16" t="s">
        <v>75</v>
      </c>
      <c r="G57" s="16">
        <v>4</v>
      </c>
      <c r="H57" s="15">
        <v>11</v>
      </c>
      <c r="I57" s="11"/>
      <c r="J57" s="25">
        <v>0</v>
      </c>
      <c r="K57" s="22"/>
      <c r="L57" s="11"/>
      <c r="M57" s="1"/>
      <c r="N57" s="1"/>
      <c r="O57" s="1"/>
      <c r="P57" s="1"/>
      <c r="Q57" s="1"/>
      <c r="R57" s="1"/>
      <c r="S57" s="1"/>
      <c r="T57" s="1"/>
      <c r="U57" s="1"/>
      <c r="V57" s="8">
        <v>15</v>
      </c>
      <c r="W57" s="1" t="s">
        <v>96</v>
      </c>
      <c r="X57" s="1"/>
      <c r="Y57" s="1"/>
    </row>
    <row r="58" spans="1:56" x14ac:dyDescent="0.25">
      <c r="A58" s="18" t="s">
        <v>94</v>
      </c>
      <c r="B58" s="1" t="s">
        <v>95</v>
      </c>
      <c r="C58" s="2">
        <v>16088</v>
      </c>
      <c r="D58" s="12"/>
      <c r="E58" s="15" t="s">
        <v>75</v>
      </c>
      <c r="F58" s="15" t="s">
        <v>75</v>
      </c>
      <c r="G58" s="15">
        <v>0</v>
      </c>
      <c r="H58" s="15">
        <v>19</v>
      </c>
      <c r="I58" s="11"/>
      <c r="J58" s="25">
        <v>0</v>
      </c>
      <c r="K58" s="22"/>
      <c r="L58" s="11"/>
      <c r="M58" s="1"/>
      <c r="N58" s="1"/>
      <c r="O58" s="1"/>
      <c r="P58" s="1"/>
      <c r="Q58" s="1"/>
      <c r="R58" s="1"/>
      <c r="S58" s="1"/>
      <c r="T58" s="1"/>
      <c r="U58" s="1"/>
      <c r="V58" s="8">
        <v>19</v>
      </c>
      <c r="W58" s="1" t="s">
        <v>96</v>
      </c>
      <c r="X58" s="1"/>
      <c r="Y58" s="1"/>
    </row>
    <row r="59" spans="1:56" x14ac:dyDescent="0.25">
      <c r="A59" s="8"/>
      <c r="B59" s="1"/>
      <c r="C59" s="2"/>
      <c r="D59" s="12"/>
      <c r="E59" s="15"/>
      <c r="F59" s="15"/>
      <c r="G59" s="15">
        <f>SUM(G55:G58)</f>
        <v>14</v>
      </c>
      <c r="H59" s="15">
        <f>SUM(H55:H58)</f>
        <v>33</v>
      </c>
      <c r="I59" s="11"/>
      <c r="J59" s="25">
        <f>SUM(J55:J58)</f>
        <v>5</v>
      </c>
      <c r="K59" s="22"/>
      <c r="L59" s="11"/>
      <c r="M59" s="1"/>
      <c r="N59" s="1"/>
      <c r="O59" s="1"/>
      <c r="P59" s="1"/>
      <c r="Q59" s="1"/>
      <c r="R59" s="1"/>
      <c r="S59" s="1"/>
      <c r="T59" s="1"/>
      <c r="U59" s="1"/>
      <c r="V59" s="8">
        <f>SUM(V55:V58)</f>
        <v>47</v>
      </c>
      <c r="W59" s="1"/>
      <c r="X59" s="1"/>
      <c r="Y59" s="1"/>
    </row>
    <row r="60" spans="1:56" x14ac:dyDescent="0.25">
      <c r="A60" s="8"/>
      <c r="B60" s="1"/>
      <c r="C60" s="2"/>
      <c r="D60" s="12"/>
      <c r="E60" s="15"/>
      <c r="F60" s="15"/>
      <c r="G60" s="20">
        <f>14/47</f>
        <v>0.2978723404255319</v>
      </c>
      <c r="H60" s="20">
        <f>33/47</f>
        <v>0.7021276595744681</v>
      </c>
      <c r="I60" s="11"/>
      <c r="J60" s="26">
        <f>J59/V59</f>
        <v>0.10638297872340426</v>
      </c>
      <c r="K60" s="22"/>
      <c r="L60" s="11"/>
      <c r="M60" s="1"/>
      <c r="N60" s="1"/>
      <c r="O60" s="1"/>
      <c r="P60" s="1"/>
      <c r="Q60" s="1"/>
      <c r="R60" s="1"/>
      <c r="S60" s="1"/>
      <c r="T60" s="1"/>
      <c r="U60" s="1"/>
      <c r="V60" s="8"/>
      <c r="W60" s="1"/>
      <c r="X60" s="1"/>
      <c r="Y60" s="1"/>
    </row>
    <row r="61" spans="1:56" x14ac:dyDescent="0.25">
      <c r="A61" s="8"/>
      <c r="B61" s="1"/>
      <c r="C61" s="2"/>
      <c r="D61" s="12"/>
      <c r="E61" s="15"/>
      <c r="F61" s="15"/>
      <c r="G61" s="15"/>
      <c r="H61" s="15"/>
      <c r="I61" s="11"/>
      <c r="J61" s="25"/>
      <c r="K61" s="22"/>
      <c r="L61" s="11"/>
      <c r="M61" s="1"/>
      <c r="N61" s="1"/>
      <c r="O61" s="1"/>
      <c r="P61" s="1"/>
      <c r="Q61" s="1"/>
      <c r="R61" s="1"/>
      <c r="S61" s="1"/>
      <c r="T61" s="1"/>
      <c r="U61" s="1"/>
      <c r="V61" s="8"/>
      <c r="W61" s="1"/>
      <c r="X61" s="1"/>
      <c r="Y61" s="1"/>
    </row>
    <row r="62" spans="1:56" x14ac:dyDescent="0.25">
      <c r="A62" s="7" t="s">
        <v>63</v>
      </c>
      <c r="B62" t="s">
        <v>64</v>
      </c>
      <c r="C62" s="3">
        <v>14695</v>
      </c>
      <c r="D62" s="12"/>
      <c r="E62" s="16" t="s">
        <v>75</v>
      </c>
      <c r="F62" s="16" t="s">
        <v>75</v>
      </c>
      <c r="G62" s="16">
        <v>2</v>
      </c>
      <c r="H62" s="16">
        <v>0</v>
      </c>
      <c r="I62" s="12"/>
      <c r="J62" s="19">
        <v>0</v>
      </c>
      <c r="K62" s="23"/>
      <c r="L62" s="12"/>
      <c r="M62" t="s">
        <v>31</v>
      </c>
      <c r="N62" t="s">
        <v>32</v>
      </c>
      <c r="O62" t="s">
        <v>17</v>
      </c>
      <c r="Q62" t="s">
        <v>18</v>
      </c>
      <c r="R62" t="s">
        <v>19</v>
      </c>
      <c r="S62" t="s">
        <v>57</v>
      </c>
      <c r="T62">
        <v>33</v>
      </c>
      <c r="U62">
        <v>2</v>
      </c>
      <c r="V62" s="7">
        <v>2</v>
      </c>
      <c r="W62" t="s">
        <v>97</v>
      </c>
    </row>
    <row r="63" spans="1:56" x14ac:dyDescent="0.25">
      <c r="A63" s="8" t="s">
        <v>15</v>
      </c>
      <c r="B63" s="1" t="s">
        <v>16</v>
      </c>
      <c r="C63" s="2">
        <v>15801</v>
      </c>
      <c r="D63" s="12"/>
      <c r="E63" s="16" t="s">
        <v>75</v>
      </c>
      <c r="F63" s="16" t="s">
        <v>75</v>
      </c>
      <c r="G63" s="15">
        <v>8</v>
      </c>
      <c r="H63" s="15">
        <v>3</v>
      </c>
      <c r="I63" s="11"/>
      <c r="J63" s="25">
        <v>5</v>
      </c>
      <c r="K63" s="22"/>
      <c r="L63" s="11"/>
      <c r="M63" s="1" t="s">
        <v>31</v>
      </c>
      <c r="N63" s="1" t="s">
        <v>32</v>
      </c>
      <c r="O63" s="1" t="s">
        <v>17</v>
      </c>
      <c r="P63" s="1" t="s">
        <v>18</v>
      </c>
      <c r="Q63" s="1" t="s">
        <v>18</v>
      </c>
      <c r="R63" s="1" t="s">
        <v>19</v>
      </c>
      <c r="S63" s="1" t="s">
        <v>28</v>
      </c>
      <c r="T63" s="1">
        <v>22</v>
      </c>
      <c r="U63" s="1">
        <v>7</v>
      </c>
      <c r="V63" s="8">
        <v>11</v>
      </c>
      <c r="W63" s="1" t="s">
        <v>97</v>
      </c>
      <c r="X63" s="1"/>
      <c r="Y63" s="1"/>
    </row>
    <row r="64" spans="1:56" x14ac:dyDescent="0.25">
      <c r="A64" s="18" t="s">
        <v>94</v>
      </c>
      <c r="B64" s="1" t="s">
        <v>95</v>
      </c>
      <c r="C64" s="2">
        <v>16088</v>
      </c>
      <c r="D64" s="12"/>
      <c r="E64" s="16" t="s">
        <v>75</v>
      </c>
      <c r="F64" s="16" t="s">
        <v>75</v>
      </c>
      <c r="G64" s="15">
        <v>0</v>
      </c>
      <c r="H64" s="15">
        <v>19</v>
      </c>
      <c r="I64" s="11"/>
      <c r="J64" s="25">
        <v>0</v>
      </c>
      <c r="K64" s="22"/>
      <c r="L64" s="11"/>
      <c r="M64" s="1"/>
      <c r="N64" s="1"/>
      <c r="O64" s="1"/>
      <c r="P64" s="1"/>
      <c r="Q64" s="1"/>
      <c r="R64" s="1"/>
      <c r="S64" s="1"/>
      <c r="T64" s="1"/>
      <c r="U64" s="1"/>
      <c r="V64" s="8">
        <v>19</v>
      </c>
      <c r="W64" s="1" t="s">
        <v>97</v>
      </c>
      <c r="X64" s="1"/>
      <c r="Y64" s="1"/>
    </row>
    <row r="65" spans="1:25" x14ac:dyDescent="0.25">
      <c r="A65" s="17" t="s">
        <v>92</v>
      </c>
      <c r="B65" t="s">
        <v>93</v>
      </c>
      <c r="C65" s="3">
        <v>14681</v>
      </c>
      <c r="D65" s="12"/>
      <c r="E65" s="16" t="s">
        <v>75</v>
      </c>
      <c r="F65" s="16" t="s">
        <v>75</v>
      </c>
      <c r="G65" s="16">
        <v>3</v>
      </c>
      <c r="H65" s="15">
        <v>11</v>
      </c>
      <c r="I65" s="11"/>
      <c r="J65" s="25">
        <v>0</v>
      </c>
      <c r="K65" s="22"/>
      <c r="L65" s="11"/>
      <c r="M65" s="1"/>
      <c r="N65" s="1"/>
      <c r="O65" s="1"/>
      <c r="P65" s="1"/>
      <c r="Q65" s="1"/>
      <c r="R65" s="1"/>
      <c r="S65" s="1"/>
      <c r="T65" s="1"/>
      <c r="U65" s="1"/>
      <c r="V65" s="8">
        <v>14</v>
      </c>
      <c r="W65" s="1" t="s">
        <v>97</v>
      </c>
      <c r="X65" s="1"/>
      <c r="Y65" s="1"/>
    </row>
    <row r="66" spans="1:25" x14ac:dyDescent="0.25">
      <c r="G66" s="16">
        <f>SUM(G62:G65)</f>
        <v>13</v>
      </c>
      <c r="H66" s="16">
        <f>SUM(H62:H65)</f>
        <v>33</v>
      </c>
      <c r="J66" s="19">
        <f>SUM(J62:J65)</f>
        <v>5</v>
      </c>
      <c r="V66" s="7">
        <f>SUM(V62:V65)</f>
        <v>46</v>
      </c>
    </row>
    <row r="67" spans="1:25" x14ac:dyDescent="0.25">
      <c r="G67" s="20">
        <f>13/46</f>
        <v>0.28260869565217389</v>
      </c>
      <c r="H67" s="20">
        <f>33/46</f>
        <v>0.71739130434782605</v>
      </c>
      <c r="J67" s="26">
        <f>J66/V66</f>
        <v>0.10869565217391304</v>
      </c>
    </row>
    <row r="70" spans="1:25" x14ac:dyDescent="0.25">
      <c r="A70" s="7" t="s">
        <v>102</v>
      </c>
      <c r="G70" s="28">
        <f>G60-G67</f>
        <v>1.5263644773358009E-2</v>
      </c>
      <c r="H70" s="28">
        <f>H60-H67</f>
        <v>-1.5263644773357954E-2</v>
      </c>
      <c r="J70" s="29">
        <f>J60-J67</f>
        <v>-2.3126734505087843E-3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Ryan</dc:creator>
  <cp:lastModifiedBy>Temp</cp:lastModifiedBy>
  <dcterms:created xsi:type="dcterms:W3CDTF">2011-09-28T13:53:30Z</dcterms:created>
  <dcterms:modified xsi:type="dcterms:W3CDTF">2013-07-31T18:48:44Z</dcterms:modified>
</cp:coreProperties>
</file>